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rdico\AppData\Local\Microsoft\Windows\INetCache\Content.Outlook\DV89G34J\"/>
    </mc:Choice>
  </mc:AlternateContent>
  <xr:revisionPtr revIDLastSave="0" documentId="13_ncr:1_{E7CB038C-0553-472E-89B7-084F073EB471}" xr6:coauthVersionLast="45" xr6:coauthVersionMax="45" xr10:uidLastSave="{00000000-0000-0000-0000-000000000000}"/>
  <bookViews>
    <workbookView xWindow="-120" yWindow="-120" windowWidth="29040" windowHeight="15840" xr2:uid="{00000000-000D-0000-FFFF-FFFF00000000}"/>
  </bookViews>
  <sheets>
    <sheet name="BTRA" sheetId="3" r:id="rId1"/>
    <sheet name="Apparent temp scale" sheetId="5" r:id="rId2"/>
  </sheets>
  <externalReferences>
    <externalReference r:id="rId3"/>
  </externalReferences>
  <definedNames>
    <definedName name="Acclim_data" localSheetId="1">[1]BTRA!$K$122:$L$123</definedName>
    <definedName name="Acclim_data">BTRA!$K$122:$L$123</definedName>
    <definedName name="Air_data" localSheetId="1">[1]BTRA!$K$109:$L$112</definedName>
    <definedName name="Air_data">BTRA!$K$109:$L$112</definedName>
    <definedName name="Apparent_data" localSheetId="1">[1]BTRA!$K$137:$L$140</definedName>
    <definedName name="Apparent_data">BTRA!$K$137:$L$141</definedName>
    <definedName name="climb_data" localSheetId="1">[1]BTRA!$K$80:$L$84</definedName>
    <definedName name="climb_data">BTRA!$K$80:$L$84</definedName>
    <definedName name="Climbing_data">BTRA!$K$82:$L$84</definedName>
    <definedName name="Clothing_data" localSheetId="1">[1]BTRA!$K$99:$L$101</definedName>
    <definedName name="Clothing_data">BTRA!$K$99:$L$101</definedName>
    <definedName name="Confined_data" localSheetId="1">[1]BTRA!$K$72:$L$73</definedName>
    <definedName name="Confined_data">BTRA!$K$72:$L$73</definedName>
    <definedName name="Contact_data" localSheetId="1">[1]BTRA!$K$60:$L$63</definedName>
    <definedName name="Contact_data">BTRA!$K$60:$L$63</definedName>
    <definedName name="Cool_data" localSheetId="1">[1]BTRA!$K$87:$L$90</definedName>
    <definedName name="Cool_data">BTRA!$K$87:$L$90</definedName>
    <definedName name="dwater_data" localSheetId="1">[1]BTRA!$K$93:$L$96</definedName>
    <definedName name="dwater_data">BTRA!$K$93:$L$96</definedName>
    <definedName name="Exposure_data" localSheetId="1">[1]BTRA!$K$66:$L$69</definedName>
    <definedName name="Exposure_data">BTRA!$K$66:$L$69</definedName>
    <definedName name="Meta_data" localSheetId="1">[1]BTRA!$K$126:$L$128</definedName>
    <definedName name="Meta_data">BTRA!$K$126:$L$128</definedName>
    <definedName name="_xlnm.Print_Area" localSheetId="0">BTRA!$A$1:$J$55</definedName>
    <definedName name="Radiant_data">BTRA!$K$132:$L$134</definedName>
    <definedName name="RPE_data" localSheetId="1">[1]BTRA!$K$115:$L$118</definedName>
    <definedName name="RPE_data">BTRA!$K$115:$L$118</definedName>
    <definedName name="Shade_data">BTRA!$K$132:$L$134</definedName>
    <definedName name="Solar_data" localSheetId="1">[1]BTRA!$K$131:$L$134</definedName>
    <definedName name="Solar_data">BTRA!$K$131:$L$134</definedName>
    <definedName name="Task_data" localSheetId="1">[1]BTRA!$K$76:$L$78</definedName>
    <definedName name="Task_data">BTRA!$K$76:$L$78</definedName>
    <definedName name="Training_data" localSheetId="1">[1]BTRA!$K$104:$L$105</definedName>
    <definedName name="Training_data">BTRA!$K$104:$L$105</definedName>
    <definedName name="Warm_on_Contact">BTRA!$K$60:$L$63</definedName>
    <definedName name="Water_data">BTRA!$K$94:$L$96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09" i="3" l="1"/>
  <c r="S310" i="3"/>
  <c r="S311" i="3"/>
  <c r="S312" i="3"/>
  <c r="S313" i="3"/>
  <c r="S314" i="3"/>
  <c r="S315" i="3"/>
  <c r="S316" i="3"/>
  <c r="S317" i="3"/>
  <c r="S318" i="3"/>
  <c r="S319" i="3"/>
  <c r="S320" i="3"/>
  <c r="S321" i="3"/>
  <c r="S322" i="3"/>
  <c r="S323" i="3"/>
  <c r="S324" i="3"/>
  <c r="S325" i="3"/>
  <c r="S326" i="3"/>
  <c r="S327" i="3"/>
  <c r="S328" i="3"/>
  <c r="S329" i="3"/>
  <c r="S330" i="3"/>
  <c r="S331" i="3"/>
  <c r="S332" i="3"/>
  <c r="S333" i="3"/>
  <c r="S334" i="3"/>
  <c r="S335" i="3"/>
  <c r="S336"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6" i="3"/>
  <c r="S287" i="3"/>
  <c r="S288" i="3"/>
  <c r="S289" i="3"/>
  <c r="S290" i="3"/>
  <c r="S291" i="3"/>
  <c r="S292" i="3"/>
  <c r="S293" i="3"/>
  <c r="S294" i="3"/>
  <c r="S295" i="3"/>
  <c r="S296" i="3"/>
  <c r="S297" i="3"/>
  <c r="S298" i="3"/>
  <c r="S299" i="3"/>
  <c r="S300" i="3"/>
  <c r="S301" i="3"/>
  <c r="S302" i="3"/>
  <c r="S303" i="3"/>
  <c r="S304" i="3"/>
  <c r="S305" i="3"/>
  <c r="S306" i="3"/>
  <c r="S307" i="3"/>
  <c r="S308"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197" i="3" l="1"/>
  <c r="S198" i="3"/>
  <c r="S199" i="3"/>
  <c r="S200" i="3"/>
  <c r="S201" i="3"/>
  <c r="S202" i="3"/>
  <c r="S203" i="3"/>
  <c r="S204" i="3"/>
  <c r="S205" i="3"/>
  <c r="S206" i="3"/>
  <c r="S207" i="3"/>
  <c r="S208" i="3"/>
  <c r="S209" i="3"/>
  <c r="K58" i="3" l="1"/>
  <c r="S187" i="3" l="1"/>
  <c r="C19" i="3" l="1"/>
  <c r="C25" i="3" l="1"/>
  <c r="C23" i="3"/>
  <c r="S188" i="3" l="1"/>
  <c r="S189" i="3"/>
  <c r="S190" i="3"/>
  <c r="S191" i="3"/>
  <c r="S192" i="3"/>
  <c r="S193" i="3"/>
  <c r="S194" i="3"/>
  <c r="S195" i="3"/>
  <c r="S196" i="3"/>
  <c r="S138" i="3" l="1"/>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37" i="3"/>
  <c r="C18" i="3" l="1"/>
  <c r="C20" i="3" l="1"/>
  <c r="C21" i="3"/>
  <c r="C22" i="3"/>
  <c r="C24" i="3"/>
  <c r="C26" i="3"/>
  <c r="C27" i="3"/>
  <c r="C28" i="3"/>
  <c r="C29" i="3"/>
  <c r="C30" i="3"/>
  <c r="C36" i="3"/>
  <c r="C37" i="3" s="1"/>
  <c r="C31" i="3" l="1"/>
  <c r="C32" i="3" s="1"/>
  <c r="L58" i="3"/>
  <c r="O58" i="3"/>
  <c r="G1069" i="3"/>
  <c r="E1069" i="3"/>
  <c r="C1069" i="3"/>
  <c r="G1055" i="3"/>
  <c r="E1055" i="3"/>
  <c r="C1055" i="3"/>
  <c r="G1049" i="3"/>
  <c r="E1049" i="3"/>
  <c r="C1049" i="3"/>
  <c r="G1001" i="3"/>
  <c r="E1001" i="3"/>
  <c r="C1001" i="3"/>
  <c r="G987" i="3"/>
  <c r="E987" i="3"/>
  <c r="C987" i="3"/>
  <c r="G981" i="3"/>
  <c r="E981" i="3"/>
  <c r="C981" i="3"/>
  <c r="G933" i="3"/>
  <c r="E933" i="3"/>
  <c r="C933" i="3"/>
  <c r="G919" i="3"/>
  <c r="E919" i="3"/>
  <c r="C919" i="3"/>
  <c r="G913" i="3"/>
  <c r="E913" i="3"/>
  <c r="C913" i="3"/>
  <c r="G865" i="3"/>
  <c r="E865" i="3"/>
  <c r="C865" i="3"/>
  <c r="G851" i="3"/>
  <c r="E851" i="3"/>
  <c r="C851" i="3"/>
  <c r="G845" i="3"/>
  <c r="E845" i="3"/>
  <c r="C845" i="3"/>
  <c r="G798" i="3"/>
  <c r="E798" i="3"/>
  <c r="C798" i="3"/>
  <c r="G784" i="3"/>
  <c r="E784" i="3"/>
  <c r="C784" i="3"/>
  <c r="G778" i="3"/>
  <c r="E778" i="3"/>
  <c r="C778" i="3"/>
  <c r="G730" i="3"/>
  <c r="E730" i="3"/>
  <c r="C730" i="3"/>
  <c r="G716" i="3"/>
  <c r="E716" i="3"/>
  <c r="C716" i="3"/>
  <c r="G710" i="3"/>
  <c r="E710" i="3"/>
  <c r="C710" i="3"/>
  <c r="G661" i="3"/>
  <c r="E661" i="3"/>
  <c r="C661" i="3"/>
  <c r="G647" i="3"/>
  <c r="E647" i="3"/>
  <c r="C647" i="3"/>
  <c r="G641" i="3"/>
  <c r="E641" i="3"/>
  <c r="C641" i="3"/>
  <c r="G594" i="3"/>
  <c r="E594" i="3"/>
  <c r="C594" i="3"/>
  <c r="G580" i="3"/>
  <c r="E580" i="3"/>
  <c r="C580" i="3"/>
  <c r="G574" i="3"/>
  <c r="E574" i="3"/>
  <c r="C574" i="3"/>
  <c r="G37" i="3"/>
  <c r="C38" i="3"/>
  <c r="H852" i="3" l="1"/>
  <c r="B868" i="3" s="1"/>
  <c r="H982" i="3"/>
  <c r="H717" i="3"/>
  <c r="B733" i="3" s="1"/>
  <c r="H575" i="3"/>
  <c r="H648" i="3"/>
  <c r="B664" i="3" s="1"/>
  <c r="H711" i="3"/>
  <c r="H1056" i="3"/>
  <c r="B1072" i="3" s="1"/>
  <c r="H642" i="3"/>
  <c r="H988" i="3"/>
  <c r="B1004" i="3" s="1"/>
  <c r="P58" i="3"/>
  <c r="M58" i="3" s="1"/>
  <c r="N58" i="3" s="1"/>
  <c r="B43" i="3" s="1"/>
  <c r="B44" i="3" s="1"/>
  <c r="H1050" i="3"/>
  <c r="H846" i="3"/>
  <c r="H854" i="3" s="1"/>
  <c r="H920" i="3"/>
  <c r="B936" i="3" s="1"/>
  <c r="H581" i="3"/>
  <c r="B597" i="3" s="1"/>
  <c r="H779" i="3"/>
  <c r="H914" i="3"/>
  <c r="H785" i="3"/>
  <c r="B801" i="3" s="1"/>
  <c r="C44" i="3" l="1"/>
  <c r="H787" i="3"/>
  <c r="C790" i="3" s="1"/>
  <c r="H650" i="3"/>
  <c r="E654" i="3" s="1"/>
  <c r="H990" i="3"/>
  <c r="C993" i="3" s="1"/>
  <c r="H922" i="3"/>
  <c r="C927" i="3" s="1"/>
  <c r="H719" i="3"/>
  <c r="C724" i="3" s="1"/>
  <c r="H1058" i="3"/>
  <c r="E1062" i="3" s="1"/>
  <c r="G45" i="3"/>
  <c r="I45" i="3"/>
  <c r="E45" i="3"/>
  <c r="H583" i="3"/>
  <c r="E858" i="3"/>
  <c r="C858" i="3"/>
  <c r="C857" i="3"/>
  <c r="C859" i="3"/>
  <c r="C45" i="3" l="1"/>
  <c r="C46" i="3" s="1"/>
  <c r="C48" i="3" s="1"/>
  <c r="A50" i="3" s="1"/>
  <c r="C1061" i="3"/>
  <c r="E926" i="3"/>
  <c r="E791" i="3"/>
  <c r="C791" i="3"/>
  <c r="C926" i="3"/>
  <c r="C792" i="3"/>
  <c r="C722" i="3"/>
  <c r="E723" i="3"/>
  <c r="C723" i="3"/>
  <c r="C994" i="3"/>
  <c r="E994" i="3"/>
  <c r="C925" i="3"/>
  <c r="C995" i="3"/>
  <c r="C653" i="3"/>
  <c r="C654" i="3"/>
  <c r="C655" i="3"/>
  <c r="C1062" i="3"/>
  <c r="C1063" i="3"/>
  <c r="C587" i="3"/>
  <c r="C586" i="3"/>
  <c r="C588" i="3"/>
  <c r="E587" i="3"/>
</calcChain>
</file>

<file path=xl/sharedStrings.xml><?xml version="1.0" encoding="utf-8"?>
<sst xmlns="http://schemas.openxmlformats.org/spreadsheetml/2006/main" count="1357" uniqueCount="156">
  <si>
    <t>Relative Humidity (%)</t>
  </si>
  <si>
    <t>Dry Bulb °C</t>
  </si>
  <si>
    <t>Apparent Temp °C</t>
  </si>
  <si>
    <t>Conv of °C to °F</t>
  </si>
  <si>
    <t>Rothfusz calc in °F</t>
  </si>
  <si>
    <t>Instructions for use of the Basic Thermal Risk Assessment</t>
  </si>
  <si>
    <t>Site:</t>
  </si>
  <si>
    <t>Location:</t>
  </si>
  <si>
    <t>Exposure Group:</t>
  </si>
  <si>
    <t>Task:</t>
  </si>
  <si>
    <t>Hazard Type</t>
  </si>
  <si>
    <t>Assessment Point Value</t>
  </si>
  <si>
    <t>Value = 1</t>
  </si>
  <si>
    <t>"1"</t>
  </si>
  <si>
    <t>Value = 2</t>
  </si>
  <si>
    <t>Value = 3</t>
  </si>
  <si>
    <t>Hot Surfaces</t>
  </si>
  <si>
    <t>Contact Neutral</t>
  </si>
  <si>
    <t>Hot On Contact</t>
  </si>
  <si>
    <t>Burn on Contact</t>
  </si>
  <si>
    <t>Exposure Period</t>
  </si>
  <si>
    <t>&lt; 30 min</t>
  </si>
  <si>
    <t>30 min - 2 hours</t>
  </si>
  <si>
    <t>&gt; 2hours</t>
  </si>
  <si>
    <t>Confined Space</t>
  </si>
  <si>
    <t>No</t>
  </si>
  <si>
    <t>Yes</t>
  </si>
  <si>
    <t>Task Complexity</t>
  </si>
  <si>
    <t>Simple</t>
  </si>
  <si>
    <t>Moderate</t>
  </si>
  <si>
    <t>Complex</t>
  </si>
  <si>
    <t>Climbing, Ascending, Descending</t>
  </si>
  <si>
    <t>None</t>
  </si>
  <si>
    <t>Significant</t>
  </si>
  <si>
    <t>Distance from cool rest area</t>
  </si>
  <si>
    <t>&lt; 50 metres</t>
  </si>
  <si>
    <t>50 - 100 metres</t>
  </si>
  <si>
    <t>&gt; 100 metres</t>
  </si>
  <si>
    <t>Distance from drinking water</t>
  </si>
  <si>
    <t>&lt; 30 metres</t>
  </si>
  <si>
    <t>30 - 50 metres</t>
  </si>
  <si>
    <t>&gt; 50 metres</t>
  </si>
  <si>
    <t>Clothing (permeable)</t>
  </si>
  <si>
    <t>Single Layer (light)</t>
  </si>
  <si>
    <t>Single Layer (mod)</t>
  </si>
  <si>
    <t>Multiple Layer</t>
  </si>
  <si>
    <t>Understanding of Heat Strain Risk</t>
  </si>
  <si>
    <t>Training Given</t>
  </si>
  <si>
    <t>No Training Given</t>
  </si>
  <si>
    <t>Air Movement</t>
  </si>
  <si>
    <t>Windy</t>
  </si>
  <si>
    <t>Some wind</t>
  </si>
  <si>
    <t>No Wind</t>
  </si>
  <si>
    <t>Respiratory Protection (neg. press)</t>
  </si>
  <si>
    <t>Half Face</t>
  </si>
  <si>
    <t>Full face</t>
  </si>
  <si>
    <t>Acclimatisation</t>
  </si>
  <si>
    <t>Acclimatised</t>
  </si>
  <si>
    <t>Unacclimatised</t>
  </si>
  <si>
    <t>SUB-TOTAL "A"</t>
  </si>
  <si>
    <t>Metabolic Work Rate</t>
  </si>
  <si>
    <t>Value = 4</t>
  </si>
  <si>
    <t>Value = 6</t>
  </si>
  <si>
    <t>Light</t>
  </si>
  <si>
    <t>Heavy</t>
  </si>
  <si>
    <t>SUB-TOTAL "B"</t>
  </si>
  <si>
    <t>Wet Bulb Globe Temperature (Deg Celsius)</t>
  </si>
  <si>
    <t>&lt; 24</t>
  </si>
  <si>
    <t>&gt; 24 and &lt;= 27</t>
  </si>
  <si>
    <t>&gt; 27 and &lt;=30</t>
  </si>
  <si>
    <t>&gt; 30</t>
  </si>
  <si>
    <t>SUB-TOTAL "C"</t>
  </si>
  <si>
    <t>TOTAL Assessment Value (A+B)xC</t>
  </si>
  <si>
    <t>BAC</t>
  </si>
  <si>
    <t>50 - 100 meters</t>
  </si>
  <si>
    <t>&gt; 100 meters</t>
  </si>
  <si>
    <t>30 - 50 meters</t>
  </si>
  <si>
    <t>&gt; 50 meters</t>
  </si>
  <si>
    <t>Refer to AIOH Guideline for Examples</t>
  </si>
  <si>
    <t>Total A plus B</t>
  </si>
  <si>
    <t>1.0 If WBGT Value Unknown:</t>
  </si>
  <si>
    <t xml:space="preserve">Assessment Point Value </t>
  </si>
  <si>
    <t>WBGT required for Low Risk (A+B)*C&lt;28</t>
  </si>
  <si>
    <t>Value  less than</t>
  </si>
  <si>
    <t>WBGT required for Mod risk (A+B)*C=28 to 60</t>
  </si>
  <si>
    <t>Value between</t>
  </si>
  <si>
    <t>and</t>
  </si>
  <si>
    <t>WBGT required for High Risk (A+B)*C&gt;60</t>
  </si>
  <si>
    <t xml:space="preserve">Value greater than </t>
  </si>
  <si>
    <t>2.0 If WBGT Known</t>
  </si>
  <si>
    <t>Compare Total Assessment Value with:</t>
  </si>
  <si>
    <t>Less than 28 = Low Risk</t>
  </si>
  <si>
    <t>Between 28 and 60 = Moderate Risk</t>
  </si>
  <si>
    <t>Greater 60 = High Risk</t>
  </si>
  <si>
    <t>TOTAL ASSESSMENT VALUE (A+B)xC</t>
  </si>
  <si>
    <t>Air temperature (°C)</t>
  </si>
  <si>
    <t>&gt; 2 hours</t>
  </si>
  <si>
    <t>HAZARD TYPE ("A")</t>
  </si>
  <si>
    <t>METABOLIC WORK RATE ("B")</t>
  </si>
  <si>
    <t xml:space="preserve">Warm on Contact </t>
  </si>
  <si>
    <t>Yes - Full face</t>
  </si>
  <si>
    <t>Light - Sitting or standing to control machines; hand and arm work assembly or sorting of light materials.</t>
  </si>
  <si>
    <t>Moderate - Sustained hand and arm work such as hammering, handling of moderately heavy materials.</t>
  </si>
  <si>
    <t>Heavy - Pick and shovel work, continuous axe work, carrying loads up stairs.</t>
  </si>
  <si>
    <t>Radiant Heat</t>
  </si>
  <si>
    <t>Part Shade</t>
  </si>
  <si>
    <t>No Shade</t>
  </si>
  <si>
    <t>Value</t>
  </si>
  <si>
    <t>Response</t>
  </si>
  <si>
    <t>Select the appropriate response from the drop down selection in each of the yellow cells.</t>
  </si>
  <si>
    <t>Apparent Temperature</t>
  </si>
  <si>
    <t>&lt; 27 °C</t>
  </si>
  <si>
    <t>&gt; 27 °C and ≤ 33 °C</t>
  </si>
  <si>
    <t>&gt; 33 °C and ≤ 41 °C</t>
  </si>
  <si>
    <t>&gt; 41 °C</t>
  </si>
  <si>
    <t xml:space="preserve">APPARENT TEMPERATURE (°Celsius) </t>
  </si>
  <si>
    <r>
      <t xml:space="preserve">Replace the </t>
    </r>
    <r>
      <rPr>
        <b/>
        <sz val="12"/>
        <color rgb="FF008000"/>
        <rFont val="Arial"/>
        <family val="2"/>
      </rPr>
      <t>Green number</t>
    </r>
    <r>
      <rPr>
        <sz val="12"/>
        <rFont val="Arial"/>
        <family val="2"/>
      </rPr>
      <t xml:space="preserve"> with the measured or known value (air temperature and relative humidity).</t>
    </r>
  </si>
  <si>
    <t>Sun Exposure</t>
  </si>
  <si>
    <t>CLIMATIC CONDITIONS ("C")</t>
  </si>
  <si>
    <t>Indoors</t>
  </si>
  <si>
    <t>For lookup App Temp</t>
  </si>
  <si>
    <t>There is a potential of heat induced illnesses occurring if the conditions are not addressed.</t>
  </si>
  <si>
    <t>The onset of a heat induced illness is very likely and corrective action should be taken as soon as possible.</t>
  </si>
  <si>
    <t>10 - 30 metres</t>
  </si>
  <si>
    <t>&lt;10 metres</t>
  </si>
  <si>
    <t>Climbing up/down stairs or ladders</t>
  </si>
  <si>
    <t>The risks due to thermal conditions are low to moderate.</t>
  </si>
  <si>
    <t>When complete, the subtotals &amp; totals will be automatically calculated and placed in the Total Assessment Value area.</t>
  </si>
  <si>
    <t>Neutral</t>
  </si>
  <si>
    <t>30 min - 1 hour</t>
  </si>
  <si>
    <t>1 hour - 2 hours</t>
  </si>
  <si>
    <t>&lt; 10 metres</t>
  </si>
  <si>
    <t>10 - 50 metres</t>
  </si>
  <si>
    <t>Strong wind</t>
  </si>
  <si>
    <t>Moderate wind</t>
  </si>
  <si>
    <t>Some Wind</t>
  </si>
  <si>
    <t>Disposable - Half Face</t>
  </si>
  <si>
    <t>Rubber - Half Face</t>
  </si>
  <si>
    <t>Full Shade</t>
  </si>
  <si>
    <t>Out of Range</t>
  </si>
  <si>
    <t>N/A</t>
  </si>
  <si>
    <t>(49)</t>
  </si>
  <si>
    <t>(51)</t>
  </si>
  <si>
    <t>(45)</t>
  </si>
  <si>
    <t>(47)</t>
  </si>
  <si>
    <t>(40)</t>
  </si>
  <si>
    <t>(36)</t>
  </si>
  <si>
    <t>(°C)</t>
  </si>
  <si>
    <t>Dry Bulb Temperature.</t>
  </si>
  <si>
    <t>Note: this is a first level basic assessment and for more accurate quantitative assessment other methods should be used</t>
  </si>
  <si>
    <t>Note that there are limitations to this Apparent Temperature calculation, particularly once you approach very high or low temperatures and humidities.</t>
  </si>
  <si>
    <r>
      <t xml:space="preserve">It is important to note that this assessment is to be used as a qualitative </t>
    </r>
    <r>
      <rPr>
        <b/>
        <sz val="12"/>
        <rFont val="Arial"/>
        <family val="2"/>
      </rPr>
      <t>guide only</t>
    </r>
    <r>
      <rPr>
        <sz val="12"/>
        <rFont val="Arial"/>
        <family val="2"/>
      </rPr>
      <t>. 
A number of factors are not included in this assessment such as employee health condition and the use of high levels of PPE (particularly impermeable suits).  In these circumstances experienced personnel should carry out a more extensive assessment.</t>
    </r>
  </si>
  <si>
    <t>One Level</t>
  </si>
  <si>
    <t>Two Levels</t>
  </si>
  <si>
    <t>&gt; Two Levels</t>
  </si>
  <si>
    <t>Basic Thermal Risk Assessment (Draft Beta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</si>
</sst>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2"/>
      <name val="Arial"/>
      <family val="2"/>
    </font>
    <font>
      <sz val="12"/>
      <name val="Arial"/>
      <family val="2"/>
    </font>
    <font>
      <b/>
      <sz val="12"/>
      <color indexed="12"/>
      <name val="Arial"/>
      <family val="2"/>
    </font>
    <font>
      <b/>
      <i/>
      <sz val="24"/>
      <name val="Arial"/>
      <family val="2"/>
    </font>
    <font>
      <i/>
      <sz val="13"/>
      <name val="Arial"/>
      <family val="2"/>
    </font>
    <font>
      <sz val="13"/>
      <name val="Arial"/>
      <family val="2"/>
    </font>
    <font>
      <sz val="10"/>
      <color indexed="10"/>
      <name val="Arial"/>
      <family val="2"/>
    </font>
    <font>
      <b/>
      <i/>
      <sz val="14"/>
      <name val="Arial"/>
      <family val="2"/>
    </font>
    <font>
      <b/>
      <sz val="14"/>
      <color indexed="18"/>
      <name val="Arial"/>
      <family val="2"/>
    </font>
    <font>
      <sz val="10"/>
      <name val="Arial"/>
      <family val="2"/>
    </font>
    <font>
      <b/>
      <sz val="10"/>
      <color indexed="18"/>
      <name val="Arial"/>
      <family val="2"/>
    </font>
    <font>
      <sz val="10"/>
      <color indexed="18"/>
      <name val="Arial"/>
      <family val="2"/>
    </font>
    <font>
      <b/>
      <sz val="16"/>
      <name val="Arial"/>
      <family val="2"/>
    </font>
    <font>
      <b/>
      <sz val="10"/>
      <name val="Arial"/>
      <family val="2"/>
    </font>
    <font>
      <b/>
      <i/>
      <sz val="10"/>
      <name val="Arial"/>
      <family val="2"/>
    </font>
    <font>
      <b/>
      <sz val="12"/>
      <color rgb="FF00B050"/>
      <name val="Arial"/>
      <family val="2"/>
    </font>
    <font>
      <b/>
      <sz val="12"/>
      <color rgb="FF008000"/>
      <name val="Arial"/>
      <family val="2"/>
    </font>
    <font>
      <i/>
      <sz val="11"/>
      <color theme="1"/>
      <name val="Calibri"/>
      <family val="2"/>
      <scheme val="minor"/>
    </font>
    <font>
      <sz val="11"/>
      <name val="Arial"/>
      <family val="2"/>
    </font>
    <font>
      <sz val="12"/>
      <color theme="1"/>
      <name val="Arial"/>
      <family val="2"/>
    </font>
    <font>
      <b/>
      <sz val="18"/>
      <name val="Calibri"/>
      <family val="2"/>
      <scheme val="minor"/>
    </font>
    <font>
      <b/>
      <sz val="11"/>
      <color theme="1"/>
      <name val="Calibri"/>
      <family val="2"/>
      <scheme val="minor"/>
    </font>
    <font>
      <b/>
      <sz val="11"/>
      <color theme="1"/>
      <name val="Calibri"/>
      <family val="2"/>
    </font>
  </fonts>
  <fills count="7">
    <fill>
      <patternFill patternType="none"/>
    </fill>
    <fill>
      <patternFill patternType="gray125"/>
    </fill>
    <fill>
      <patternFill patternType="solid">
        <fgColor indexed="13"/>
        <bgColor indexed="64"/>
      </patternFill>
    </fill>
    <fill>
      <patternFill patternType="solid">
        <fgColor rgb="FF66FFFF"/>
        <bgColor indexed="64"/>
      </patternFill>
    </fill>
    <fill>
      <patternFill patternType="solid">
        <fgColor rgb="FFFFFF00"/>
        <bgColor indexed="64"/>
      </patternFill>
    </fill>
    <fill>
      <patternFill patternType="solid">
        <fgColor rgb="FF00B0F0"/>
        <bgColor indexed="64"/>
      </patternFill>
    </fill>
    <fill>
      <patternFill patternType="solid">
        <fgColor theme="6" tint="0.59999389629810485"/>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double">
        <color auto="1"/>
      </bottom>
      <diagonal/>
    </border>
    <border>
      <left style="thick">
        <color auto="1"/>
      </left>
      <right/>
      <top/>
      <bottom/>
      <diagonal/>
    </border>
    <border>
      <left style="thick">
        <color auto="1"/>
      </left>
      <right/>
      <top/>
      <bottom style="double">
        <color auto="1"/>
      </bottom>
      <diagonal/>
    </border>
    <border>
      <left/>
      <right style="thick">
        <color auto="1"/>
      </right>
      <top/>
      <bottom/>
      <diagonal/>
    </border>
    <border>
      <left/>
      <right style="thick">
        <color auto="1"/>
      </right>
      <top/>
      <bottom style="double">
        <color auto="1"/>
      </bottom>
      <diagonal/>
    </border>
    <border>
      <left/>
      <right style="medium">
        <color auto="1"/>
      </right>
      <top/>
      <bottom style="double">
        <color auto="1"/>
      </bottom>
      <diagonal/>
    </border>
    <border>
      <left/>
      <right style="medium">
        <color auto="1"/>
      </right>
      <top/>
      <bottom/>
      <diagonal/>
    </border>
    <border>
      <left style="thick">
        <color auto="1"/>
      </left>
      <right/>
      <top style="double">
        <color auto="1"/>
      </top>
      <bottom/>
      <diagonal/>
    </border>
    <border>
      <left/>
      <right style="medium">
        <color auto="1"/>
      </right>
      <top style="double">
        <color auto="1"/>
      </top>
      <bottom/>
      <diagonal/>
    </border>
    <border>
      <left style="medium">
        <color auto="1"/>
      </left>
      <right/>
      <top style="double">
        <color auto="1"/>
      </top>
      <bottom/>
      <diagonal/>
    </border>
    <border>
      <left/>
      <right/>
      <top style="double">
        <color auto="1"/>
      </top>
      <bottom/>
      <diagonal/>
    </border>
    <border>
      <left/>
      <right style="thick">
        <color auto="1"/>
      </right>
      <top style="double">
        <color auto="1"/>
      </top>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s>
  <cellStyleXfs count="2">
    <xf numFmtId="0" fontId="0" fillId="0" borderId="0"/>
    <xf numFmtId="0" fontId="10" fillId="0" borderId="0"/>
  </cellStyleXfs>
  <cellXfs count="112">
    <xf numFmtId="0" fontId="0" fillId="0" borderId="0" xfId="0"/>
    <xf numFmtId="0" fontId="0" fillId="0" borderId="0" xfId="0" applyAlignment="1">
      <alignment horizontal="center" wrapText="1"/>
    </xf>
    <xf numFmtId="1" fontId="0" fillId="0" borderId="0" xfId="0" applyNumberFormat="1"/>
    <xf numFmtId="0" fontId="0" fillId="0" borderId="0" xfId="0" applyAlignment="1">
      <alignment horizontal="center" vertical="center"/>
    </xf>
    <xf numFmtId="0" fontId="1" fillId="0" borderId="0" xfId="0" applyFont="1"/>
    <xf numFmtId="0" fontId="2" fillId="0" borderId="0" xfId="0" applyFont="1"/>
    <xf numFmtId="0" fontId="0" fillId="0" borderId="3" xfId="0" applyFill="1" applyBorder="1"/>
    <xf numFmtId="0" fontId="0" fillId="0" borderId="5" xfId="0" applyBorder="1"/>
    <xf numFmtId="0" fontId="6" fillId="0" borderId="4" xfId="0" applyFont="1" applyBorder="1" applyAlignment="1">
      <alignment horizontal="center"/>
    </xf>
    <xf numFmtId="0" fontId="6" fillId="0" borderId="0" xfId="0" applyFont="1" applyBorder="1" applyAlignment="1">
      <alignment horizontal="center"/>
    </xf>
    <xf numFmtId="0" fontId="7" fillId="0" borderId="0" xfId="0" applyFont="1"/>
    <xf numFmtId="0" fontId="8" fillId="0" borderId="6" xfId="0" applyFont="1" applyBorder="1"/>
    <xf numFmtId="0" fontId="10" fillId="0" borderId="4" xfId="0" applyFont="1" applyBorder="1"/>
    <xf numFmtId="0" fontId="11" fillId="0" borderId="0" xfId="0" applyFont="1" applyBorder="1" applyAlignment="1"/>
    <xf numFmtId="0" fontId="12" fillId="0" borderId="0" xfId="0" applyFont="1" applyBorder="1" applyAlignment="1"/>
    <xf numFmtId="0" fontId="0" fillId="0" borderId="0" xfId="0" applyBorder="1"/>
    <xf numFmtId="0" fontId="0" fillId="0" borderId="4" xfId="0" applyBorder="1"/>
    <xf numFmtId="0" fontId="1" fillId="0" borderId="13" xfId="0" applyFont="1" applyBorder="1" applyAlignment="1">
      <alignment horizontal="center" vertical="center"/>
    </xf>
    <xf numFmtId="0" fontId="3" fillId="0" borderId="13" xfId="0" applyFont="1" applyBorder="1" applyAlignment="1">
      <alignment horizontal="center" vertical="center"/>
    </xf>
    <xf numFmtId="0" fontId="2" fillId="0" borderId="8" xfId="0" applyFont="1" applyBorder="1" applyAlignment="1">
      <alignment horizontal="center"/>
    </xf>
    <xf numFmtId="0" fontId="2" fillId="0" borderId="0" xfId="0" applyFont="1" applyBorder="1"/>
    <xf numFmtId="0" fontId="11" fillId="0" borderId="4" xfId="0" applyFont="1" applyBorder="1"/>
    <xf numFmtId="0" fontId="2" fillId="0" borderId="0" xfId="0" applyFont="1" applyBorder="1" applyAlignment="1">
      <alignment horizontal="center"/>
    </xf>
    <xf numFmtId="0" fontId="2" fillId="0" borderId="4" xfId="1" applyFont="1" applyBorder="1"/>
    <xf numFmtId="0" fontId="2" fillId="0" borderId="0" xfId="1" applyFont="1" applyBorder="1"/>
    <xf numFmtId="0" fontId="2" fillId="0" borderId="4" xfId="1" applyFont="1" applyBorder="1" applyAlignment="1"/>
    <xf numFmtId="0" fontId="0" fillId="0" borderId="15" xfId="0" applyBorder="1"/>
    <xf numFmtId="0" fontId="0" fillId="0" borderId="16" xfId="0" applyBorder="1"/>
    <xf numFmtId="0" fontId="14" fillId="0" borderId="13" xfId="0" applyFont="1" applyBorder="1"/>
    <xf numFmtId="0" fontId="0" fillId="0" borderId="13" xfId="0" applyBorder="1"/>
    <xf numFmtId="0" fontId="14" fillId="0" borderId="0" xfId="0" applyFont="1"/>
    <xf numFmtId="0" fontId="14" fillId="0" borderId="9" xfId="0" applyFont="1" applyBorder="1"/>
    <xf numFmtId="0" fontId="14" fillId="0" borderId="13" xfId="0" applyFont="1" applyBorder="1" applyAlignment="1">
      <alignment horizontal="center" vertical="center"/>
    </xf>
    <xf numFmtId="0" fontId="0" fillId="0" borderId="13" xfId="0" applyBorder="1" applyAlignment="1">
      <alignment horizontal="center" vertical="center"/>
    </xf>
    <xf numFmtId="1" fontId="0" fillId="0" borderId="13" xfId="0" applyNumberFormat="1" applyBorder="1"/>
    <xf numFmtId="0" fontId="15" fillId="0" borderId="0" xfId="0" applyFont="1"/>
    <xf numFmtId="1" fontId="0" fillId="0" borderId="0" xfId="0" applyNumberFormat="1" applyAlignment="1"/>
    <xf numFmtId="0" fontId="2" fillId="0" borderId="8" xfId="0" applyFont="1" applyBorder="1"/>
    <xf numFmtId="0" fontId="1" fillId="3" borderId="13" xfId="0" applyFont="1" applyFill="1" applyBorder="1"/>
    <xf numFmtId="0" fontId="2" fillId="3" borderId="8" xfId="0" applyFont="1" applyFill="1" applyBorder="1"/>
    <xf numFmtId="0" fontId="2" fillId="3" borderId="13" xfId="0" applyFont="1" applyFill="1" applyBorder="1"/>
    <xf numFmtId="0" fontId="1" fillId="3" borderId="8" xfId="0" applyFont="1" applyFill="1" applyBorder="1"/>
    <xf numFmtId="0" fontId="16" fillId="0" borderId="0" xfId="0" applyFont="1" applyFill="1" applyBorder="1" applyAlignment="1">
      <alignment horizontal="center" vertical="center"/>
    </xf>
    <xf numFmtId="1" fontId="1" fillId="3" borderId="8" xfId="0" applyNumberFormat="1" applyFont="1" applyFill="1" applyBorder="1" applyAlignment="1">
      <alignment horizontal="center" vertical="center"/>
    </xf>
    <xf numFmtId="0" fontId="1" fillId="0" borderId="8" xfId="0" applyFont="1" applyBorder="1" applyAlignment="1">
      <alignment horizontal="center" vertical="center"/>
    </xf>
    <xf numFmtId="0" fontId="17" fillId="0" borderId="8" xfId="0" applyFont="1" applyFill="1" applyBorder="1" applyAlignment="1">
      <alignment horizontal="center" vertical="center"/>
    </xf>
    <xf numFmtId="0" fontId="1" fillId="0" borderId="9" xfId="0" applyFont="1" applyBorder="1" applyAlignment="1">
      <alignment horizontal="center" vertical="center"/>
    </xf>
    <xf numFmtId="0" fontId="18" fillId="0" borderId="0" xfId="0" applyFont="1"/>
    <xf numFmtId="0" fontId="0" fillId="0" borderId="0" xfId="0" applyFont="1"/>
    <xf numFmtId="0" fontId="2" fillId="4" borderId="13" xfId="0" applyFont="1" applyFill="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xf>
    <xf numFmtId="0" fontId="1" fillId="0" borderId="0" xfId="0" applyFont="1" applyFill="1" applyBorder="1" applyAlignment="1">
      <alignment horizontal="center"/>
    </xf>
    <xf numFmtId="0" fontId="0" fillId="0" borderId="0" xfId="0" applyBorder="1" applyAlignment="1">
      <alignment horizontal="left"/>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21" xfId="0" applyFont="1" applyBorder="1" applyAlignment="1">
      <alignment horizontal="center"/>
    </xf>
    <xf numFmtId="0" fontId="2" fillId="4" borderId="13" xfId="0" applyFont="1" applyFill="1" applyBorder="1" applyAlignment="1">
      <alignment horizontal="center"/>
    </xf>
    <xf numFmtId="1" fontId="17" fillId="0" borderId="8" xfId="0" applyNumberFormat="1" applyFont="1" applyFill="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13" fillId="5" borderId="7" xfId="0" applyFont="1" applyFill="1" applyBorder="1" applyAlignment="1">
      <alignment horizontal="center"/>
    </xf>
    <xf numFmtId="0" fontId="13" fillId="0" borderId="19" xfId="0" applyFont="1" applyFill="1" applyBorder="1" applyAlignment="1"/>
    <xf numFmtId="0" fontId="13" fillId="0" borderId="18" xfId="0" applyFont="1" applyFill="1" applyBorder="1" applyAlignment="1">
      <alignment horizontal="center"/>
    </xf>
    <xf numFmtId="0" fontId="20" fillId="0" borderId="15" xfId="0" applyFont="1" applyBorder="1"/>
    <xf numFmtId="0" fontId="1" fillId="6" borderId="7" xfId="0" applyFont="1" applyFill="1" applyBorder="1" applyAlignment="1">
      <alignment horizontal="center"/>
    </xf>
    <xf numFmtId="0" fontId="0" fillId="0" borderId="22" xfId="0" applyBorder="1"/>
    <xf numFmtId="49" fontId="0" fillId="0" borderId="0" xfId="0" applyNumberFormat="1" applyAlignment="1">
      <alignment horizontal="right"/>
    </xf>
    <xf numFmtId="0" fontId="22" fillId="0" borderId="23" xfId="0" applyFont="1" applyBorder="1"/>
    <xf numFmtId="0" fontId="0" fillId="0" borderId="24" xfId="0" applyBorder="1"/>
    <xf numFmtId="0" fontId="0" fillId="0" borderId="25" xfId="0" applyBorder="1"/>
    <xf numFmtId="49" fontId="0" fillId="0" borderId="25" xfId="0" applyNumberFormat="1" applyBorder="1" applyAlignment="1">
      <alignment horizontal="right"/>
    </xf>
    <xf numFmtId="0" fontId="0" fillId="0" borderId="26" xfId="0" applyBorder="1"/>
    <xf numFmtId="0" fontId="0" fillId="0" borderId="28" xfId="0" applyBorder="1"/>
    <xf numFmtId="0" fontId="0" fillId="0" borderId="27" xfId="0" applyBorder="1"/>
    <xf numFmtId="0" fontId="22" fillId="0" borderId="18" xfId="0" applyFont="1" applyBorder="1"/>
    <xf numFmtId="0" fontId="22" fillId="0" borderId="35" xfId="0" applyFont="1" applyBorder="1"/>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 fillId="0" borderId="4" xfId="0" applyFont="1" applyBorder="1" applyAlignment="1">
      <alignment horizontal="left" wrapText="1"/>
    </xf>
    <xf numFmtId="0" fontId="2" fillId="0" borderId="0" xfId="0" applyFont="1" applyBorder="1" applyAlignment="1">
      <alignment horizontal="left" wrapText="1"/>
    </xf>
    <xf numFmtId="0" fontId="1" fillId="0" borderId="19" xfId="0" applyFont="1" applyBorder="1" applyAlignment="1">
      <alignment horizontal="center"/>
    </xf>
    <xf numFmtId="0" fontId="1" fillId="0" borderId="17" xfId="0" applyFont="1" applyBorder="1" applyAlignment="1">
      <alignment horizontal="center"/>
    </xf>
    <xf numFmtId="0" fontId="19" fillId="2" borderId="9" xfId="0" applyFont="1" applyFill="1" applyBorder="1" applyAlignment="1">
      <alignment horizontal="center" vertical="top" wrapText="1"/>
    </xf>
    <xf numFmtId="0" fontId="19" fillId="2" borderId="11" xfId="0" applyFont="1" applyFill="1" applyBorder="1" applyAlignment="1">
      <alignment horizontal="center" vertical="top" wrapText="1"/>
    </xf>
    <xf numFmtId="0" fontId="21" fillId="0" borderId="0"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5" fillId="0" borderId="4" xfId="0" applyFont="1" applyBorder="1" applyAlignment="1">
      <alignment horizontal="center" wrapText="1"/>
    </xf>
    <xf numFmtId="0" fontId="5" fillId="0" borderId="0" xfId="0" applyFont="1" applyBorder="1" applyAlignment="1">
      <alignment horizontal="center" wrapText="1"/>
    </xf>
    <xf numFmtId="0" fontId="9" fillId="0" borderId="7" xfId="0" applyFont="1" applyBorder="1" applyAlignment="1">
      <alignment horizontal="center"/>
    </xf>
    <xf numFmtId="0" fontId="2" fillId="0" borderId="0"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14" xfId="0" applyFont="1" applyFill="1" applyBorder="1" applyAlignment="1">
      <alignment horizontal="left" vertical="center"/>
    </xf>
    <xf numFmtId="0" fontId="1" fillId="3" borderId="16" xfId="0" applyFont="1" applyFill="1" applyBorder="1" applyAlignment="1">
      <alignment horizontal="left" vertical="center"/>
    </xf>
    <xf numFmtId="0" fontId="22" fillId="0" borderId="31" xfId="0" applyFont="1" applyBorder="1" applyAlignment="1">
      <alignment horizontal="center"/>
    </xf>
    <xf numFmtId="0" fontId="22" fillId="0" borderId="32" xfId="0" applyFont="1" applyBorder="1" applyAlignment="1">
      <alignment horizontal="center"/>
    </xf>
    <xf numFmtId="0" fontId="22" fillId="0" borderId="33" xfId="0" applyFont="1" applyBorder="1" applyAlignment="1">
      <alignment horizontal="center"/>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0" fontId="23" fillId="0" borderId="34" xfId="0" applyFont="1" applyBorder="1" applyAlignment="1">
      <alignment horizontal="center"/>
    </xf>
    <xf numFmtId="0" fontId="23" fillId="0" borderId="17" xfId="0" applyFont="1" applyBorder="1" applyAlignment="1">
      <alignment horizontal="center"/>
    </xf>
  </cellXfs>
  <cellStyles count="2">
    <cellStyle name="Normal" xfId="0" builtinId="0"/>
    <cellStyle name="Normal 5" xfId="1" xr:uid="{00000000-0005-0000-0000-000001000000}"/>
  </cellStyles>
  <dxfs count="11">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00FF05"/>
        </patternFill>
      </fill>
    </dxf>
    <dxf>
      <fill>
        <patternFill>
          <bgColor rgb="FFFF9900"/>
        </patternFill>
      </fill>
    </dxf>
    <dxf>
      <fill>
        <patternFill>
          <bgColor rgb="FFFF0000"/>
        </patternFill>
      </fill>
    </dxf>
    <dxf>
      <font>
        <color rgb="FF7030A0"/>
      </font>
      <fill>
        <patternFill>
          <bgColor theme="7" tint="0.39994506668294322"/>
        </patternFill>
      </fill>
    </dxf>
    <dxf>
      <font>
        <b/>
        <i val="0"/>
        <color theme="0"/>
      </font>
      <fill>
        <patternFill>
          <bgColor rgb="FF7030A0"/>
        </patternFill>
      </fill>
    </dxf>
    <dxf>
      <fill>
        <patternFill>
          <bgColor rgb="FFFF0000"/>
        </patternFill>
      </fill>
    </dxf>
    <dxf>
      <fill>
        <patternFill>
          <bgColor rgb="FFFF9900"/>
        </patternFill>
      </fill>
    </dxf>
    <dxf>
      <fill>
        <patternFill>
          <bgColor indexed="11"/>
        </patternFill>
      </fill>
    </dxf>
  </dxfs>
  <tableStyles count="0" defaultTableStyle="TableStyleMedium2" defaultPivotStyle="PivotStyleLight16"/>
  <colors>
    <mruColors>
      <color rgb="FF00FF05"/>
      <color rgb="FFFF9900"/>
      <color rgb="FFFF0000"/>
      <color rgb="FF11AB05"/>
      <color rgb="FF1EA907"/>
      <color rgb="FF008000"/>
      <color rgb="FF66FF33"/>
      <color rgb="FF66FF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arent%20Temp%20BTRA%202205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RA"/>
      <sheetName val="Rothfusz Calc"/>
      <sheetName val="Refrences"/>
      <sheetName val="Sheet1"/>
      <sheetName val="Apparent temp scale"/>
    </sheetNames>
    <sheetDataSet>
      <sheetData sheetId="0">
        <row r="60">
          <cell r="K60" t="str">
            <v>Neutral</v>
          </cell>
          <cell r="L60">
            <v>0</v>
          </cell>
        </row>
        <row r="61">
          <cell r="K61" t="str">
            <v xml:space="preserve">Warm on Contact </v>
          </cell>
          <cell r="L61">
            <v>1</v>
          </cell>
        </row>
        <row r="62">
          <cell r="K62" t="str">
            <v>Hot On Contact</v>
          </cell>
          <cell r="L62">
            <v>2</v>
          </cell>
        </row>
        <row r="63">
          <cell r="K63" t="str">
            <v>Burn on Contact</v>
          </cell>
          <cell r="L63">
            <v>3</v>
          </cell>
        </row>
        <row r="66">
          <cell r="K66" t="str">
            <v>&lt; 30 min</v>
          </cell>
          <cell r="L66">
            <v>0</v>
          </cell>
        </row>
        <row r="67">
          <cell r="K67" t="str">
            <v>30 min - 1 hour</v>
          </cell>
          <cell r="L67">
            <v>1</v>
          </cell>
        </row>
        <row r="68">
          <cell r="K68" t="str">
            <v>1 hour - 2 hours</v>
          </cell>
          <cell r="L68">
            <v>2</v>
          </cell>
        </row>
        <row r="69">
          <cell r="K69" t="str">
            <v>&gt; 2 hours</v>
          </cell>
          <cell r="L69">
            <v>3</v>
          </cell>
        </row>
        <row r="72">
          <cell r="K72" t="str">
            <v>No</v>
          </cell>
          <cell r="L72">
            <v>0</v>
          </cell>
        </row>
        <row r="73">
          <cell r="K73" t="str">
            <v>Yes</v>
          </cell>
          <cell r="L73">
            <v>3</v>
          </cell>
        </row>
        <row r="76">
          <cell r="K76" t="str">
            <v>Simple</v>
          </cell>
          <cell r="L76">
            <v>1</v>
          </cell>
        </row>
        <row r="77">
          <cell r="K77" t="str">
            <v>Moderate</v>
          </cell>
          <cell r="L77">
            <v>2</v>
          </cell>
        </row>
        <row r="78">
          <cell r="K78" t="str">
            <v>Complex</v>
          </cell>
          <cell r="L78">
            <v>3</v>
          </cell>
        </row>
        <row r="80">
          <cell r="K80" t="str">
            <v>Climbing, Ascending, Descending</v>
          </cell>
        </row>
        <row r="81">
          <cell r="K81" t="str">
            <v>None</v>
          </cell>
          <cell r="L81">
            <v>0</v>
          </cell>
        </row>
        <row r="82">
          <cell r="K82" t="str">
            <v>Low</v>
          </cell>
          <cell r="L82">
            <v>1</v>
          </cell>
        </row>
        <row r="83">
          <cell r="K83" t="str">
            <v>Moderate</v>
          </cell>
          <cell r="L83">
            <v>2</v>
          </cell>
        </row>
        <row r="84">
          <cell r="K84" t="str">
            <v>Significant</v>
          </cell>
          <cell r="L84">
            <v>3</v>
          </cell>
        </row>
        <row r="87">
          <cell r="K87" t="str">
            <v>&lt; 10 metres</v>
          </cell>
          <cell r="L87">
            <v>0</v>
          </cell>
        </row>
        <row r="88">
          <cell r="K88" t="str">
            <v>10 - 50 metres</v>
          </cell>
          <cell r="L88">
            <v>1</v>
          </cell>
        </row>
        <row r="89">
          <cell r="K89" t="str">
            <v>50 - 100 metres</v>
          </cell>
          <cell r="L89">
            <v>2</v>
          </cell>
        </row>
        <row r="90">
          <cell r="K90" t="str">
            <v>&gt; 100 metres</v>
          </cell>
          <cell r="L90">
            <v>3</v>
          </cell>
        </row>
        <row r="93">
          <cell r="K93" t="str">
            <v>&lt;10 metres</v>
          </cell>
          <cell r="L93">
            <v>0</v>
          </cell>
        </row>
        <row r="94">
          <cell r="K94" t="str">
            <v>10 - 30 metres</v>
          </cell>
          <cell r="L94">
            <v>1</v>
          </cell>
        </row>
        <row r="95">
          <cell r="K95" t="str">
            <v>30 - 50 metres</v>
          </cell>
          <cell r="L95">
            <v>2</v>
          </cell>
        </row>
        <row r="96">
          <cell r="K96" t="str">
            <v>&gt; 50 metres</v>
          </cell>
          <cell r="L96">
            <v>3</v>
          </cell>
        </row>
        <row r="99">
          <cell r="K99" t="str">
            <v>Single Layer (light)</v>
          </cell>
          <cell r="L99">
            <v>1</v>
          </cell>
        </row>
        <row r="100">
          <cell r="K100" t="str">
            <v>Single Layer (mod)</v>
          </cell>
          <cell r="L100">
            <v>2</v>
          </cell>
        </row>
        <row r="101">
          <cell r="K101" t="str">
            <v>Multiple Layer</v>
          </cell>
          <cell r="L101">
            <v>3</v>
          </cell>
        </row>
        <row r="104">
          <cell r="K104" t="str">
            <v>Training Given</v>
          </cell>
          <cell r="L104">
            <v>0</v>
          </cell>
        </row>
        <row r="105">
          <cell r="K105" t="str">
            <v>No Training Given</v>
          </cell>
          <cell r="L105">
            <v>3</v>
          </cell>
        </row>
        <row r="109">
          <cell r="K109" t="str">
            <v>Strong wind</v>
          </cell>
          <cell r="L109">
            <v>0</v>
          </cell>
        </row>
        <row r="110">
          <cell r="K110" t="str">
            <v>Moderate wind</v>
          </cell>
          <cell r="L110">
            <v>1</v>
          </cell>
        </row>
        <row r="111">
          <cell r="K111" t="str">
            <v>Some Wind</v>
          </cell>
          <cell r="L111">
            <v>2</v>
          </cell>
        </row>
        <row r="112">
          <cell r="K112" t="str">
            <v>No Wind</v>
          </cell>
          <cell r="L112">
            <v>3</v>
          </cell>
        </row>
        <row r="115">
          <cell r="K115" t="str">
            <v>None</v>
          </cell>
          <cell r="L115">
            <v>0</v>
          </cell>
        </row>
        <row r="116">
          <cell r="K116" t="str">
            <v>Disposable - Half Face</v>
          </cell>
          <cell r="L116">
            <v>1</v>
          </cell>
        </row>
        <row r="117">
          <cell r="K117" t="str">
            <v>Rubber - Half Face</v>
          </cell>
          <cell r="L117">
            <v>2</v>
          </cell>
        </row>
        <row r="118">
          <cell r="K118" t="str">
            <v>Yes - Full face</v>
          </cell>
          <cell r="L118">
            <v>3</v>
          </cell>
        </row>
        <row r="122">
          <cell r="K122" t="str">
            <v>Acclimatised</v>
          </cell>
          <cell r="L122">
            <v>0</v>
          </cell>
        </row>
        <row r="123">
          <cell r="K123" t="str">
            <v>Unacclimatised</v>
          </cell>
          <cell r="L123">
            <v>3</v>
          </cell>
        </row>
        <row r="126">
          <cell r="K126" t="str">
            <v>Light - Sitting or standing to control machines; hand and arm work assembly or sorting of light materials.</v>
          </cell>
          <cell r="L126">
            <v>2</v>
          </cell>
        </row>
        <row r="127">
          <cell r="K127" t="str">
            <v>Moderate - Sustained hand and arm work such as hammering, handling of moderately heavy materials.</v>
          </cell>
          <cell r="L127">
            <v>4</v>
          </cell>
        </row>
        <row r="128">
          <cell r="K128" t="str">
            <v>Heavy - Pick and shovel work, continuous axe work, carrying loads up stairs.</v>
          </cell>
          <cell r="L128">
            <v>6</v>
          </cell>
        </row>
        <row r="131">
          <cell r="K131" t="str">
            <v>Indoors</v>
          </cell>
          <cell r="L131">
            <v>0</v>
          </cell>
        </row>
        <row r="132">
          <cell r="K132" t="str">
            <v>Full Shade</v>
          </cell>
          <cell r="L132">
            <v>1</v>
          </cell>
        </row>
        <row r="133">
          <cell r="K133" t="str">
            <v>Part Shade</v>
          </cell>
          <cell r="L133">
            <v>2</v>
          </cell>
        </row>
        <row r="134">
          <cell r="K134" t="str">
            <v>No Shade</v>
          </cell>
          <cell r="L134">
            <v>3</v>
          </cell>
        </row>
        <row r="137">
          <cell r="K137" t="str">
            <v>&lt; 27 °C</v>
          </cell>
          <cell r="L137">
            <v>1</v>
          </cell>
        </row>
        <row r="138">
          <cell r="K138" t="str">
            <v>&gt; 27 °C and ≤ 33 °C</v>
          </cell>
          <cell r="L138">
            <v>2</v>
          </cell>
        </row>
        <row r="139">
          <cell r="K139" t="str">
            <v>&gt; 33 °C and ≤ 41 °C</v>
          </cell>
          <cell r="L139">
            <v>3</v>
          </cell>
        </row>
        <row r="140">
          <cell r="K140" t="str">
            <v>&gt; 41 °C</v>
          </cell>
          <cell r="L140">
            <v>4</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77"/>
  <sheetViews>
    <sheetView tabSelected="1" zoomScale="86" zoomScaleNormal="86" workbookViewId="0">
      <selection activeCell="Z14" sqref="Z14"/>
    </sheetView>
  </sheetViews>
  <sheetFormatPr defaultRowHeight="15" x14ac:dyDescent="0.25"/>
  <cols>
    <col min="1" max="1" width="54.28515625" bestFit="1" customWidth="1"/>
    <col min="2" max="2" width="28" customWidth="1"/>
    <col min="3" max="3" width="8" customWidth="1"/>
    <col min="4" max="4" width="22.7109375" customWidth="1"/>
    <col min="5" max="5" width="4.7109375" customWidth="1"/>
    <col min="6" max="6" width="24.28515625" customWidth="1"/>
    <col min="7" max="7" width="4.7109375" customWidth="1"/>
    <col min="8" max="8" width="11" bestFit="1" customWidth="1"/>
    <col min="9" max="9" width="4.7109375" customWidth="1"/>
    <col min="10" max="10" width="4.140625" customWidth="1"/>
    <col min="11" max="11" width="32.42578125" hidden="1" customWidth="1"/>
    <col min="12" max="19" width="9.140625" hidden="1" customWidth="1"/>
    <col min="20" max="20" width="16.7109375" hidden="1" customWidth="1"/>
    <col min="21" max="21" width="9.140625" hidden="1" customWidth="1"/>
    <col min="22" max="22" width="9.140625" customWidth="1"/>
    <col min="256" max="256" width="54.28515625" bestFit="1" customWidth="1"/>
    <col min="257" max="257" width="22.5703125" bestFit="1" customWidth="1"/>
    <col min="258" max="258" width="4.5703125" customWidth="1"/>
    <col min="259" max="259" width="21.7109375" bestFit="1" customWidth="1"/>
    <col min="260" max="260" width="4.7109375" customWidth="1"/>
    <col min="261" max="261" width="20.28515625" bestFit="1" customWidth="1"/>
    <col min="262" max="262" width="4.5703125" customWidth="1"/>
    <col min="263" max="263" width="11" bestFit="1" customWidth="1"/>
    <col min="512" max="512" width="54.28515625" bestFit="1" customWidth="1"/>
    <col min="513" max="513" width="22.5703125" bestFit="1" customWidth="1"/>
    <col min="514" max="514" width="4.5703125" customWidth="1"/>
    <col min="515" max="515" width="21.7109375" bestFit="1" customWidth="1"/>
    <col min="516" max="516" width="4.7109375" customWidth="1"/>
    <col min="517" max="517" width="20.28515625" bestFit="1" customWidth="1"/>
    <col min="518" max="518" width="4.5703125" customWidth="1"/>
    <col min="519" max="519" width="11" bestFit="1" customWidth="1"/>
    <col min="768" max="768" width="54.28515625" bestFit="1" customWidth="1"/>
    <col min="769" max="769" width="22.5703125" bestFit="1" customWidth="1"/>
    <col min="770" max="770" width="4.5703125" customWidth="1"/>
    <col min="771" max="771" width="21.7109375" bestFit="1" customWidth="1"/>
    <col min="772" max="772" width="4.7109375" customWidth="1"/>
    <col min="773" max="773" width="20.28515625" bestFit="1" customWidth="1"/>
    <col min="774" max="774" width="4.5703125" customWidth="1"/>
    <col min="775" max="775" width="11" bestFit="1" customWidth="1"/>
    <col min="1024" max="1024" width="54.28515625" bestFit="1" customWidth="1"/>
    <col min="1025" max="1025" width="22.5703125" bestFit="1" customWidth="1"/>
    <col min="1026" max="1026" width="4.5703125" customWidth="1"/>
    <col min="1027" max="1027" width="21.7109375" bestFit="1" customWidth="1"/>
    <col min="1028" max="1028" width="4.7109375" customWidth="1"/>
    <col min="1029" max="1029" width="20.28515625" bestFit="1" customWidth="1"/>
    <col min="1030" max="1030" width="4.5703125" customWidth="1"/>
    <col min="1031" max="1031" width="11" bestFit="1" customWidth="1"/>
    <col min="1280" max="1280" width="54.28515625" bestFit="1" customWidth="1"/>
    <col min="1281" max="1281" width="22.5703125" bestFit="1" customWidth="1"/>
    <col min="1282" max="1282" width="4.5703125" customWidth="1"/>
    <col min="1283" max="1283" width="21.7109375" bestFit="1" customWidth="1"/>
    <col min="1284" max="1284" width="4.7109375" customWidth="1"/>
    <col min="1285" max="1285" width="20.28515625" bestFit="1" customWidth="1"/>
    <col min="1286" max="1286" width="4.5703125" customWidth="1"/>
    <col min="1287" max="1287" width="11" bestFit="1" customWidth="1"/>
    <col min="1536" max="1536" width="54.28515625" bestFit="1" customWidth="1"/>
    <col min="1537" max="1537" width="22.5703125" bestFit="1" customWidth="1"/>
    <col min="1538" max="1538" width="4.5703125" customWidth="1"/>
    <col min="1539" max="1539" width="21.7109375" bestFit="1" customWidth="1"/>
    <col min="1540" max="1540" width="4.7109375" customWidth="1"/>
    <col min="1541" max="1541" width="20.28515625" bestFit="1" customWidth="1"/>
    <col min="1542" max="1542" width="4.5703125" customWidth="1"/>
    <col min="1543" max="1543" width="11" bestFit="1" customWidth="1"/>
    <col min="1792" max="1792" width="54.28515625" bestFit="1" customWidth="1"/>
    <col min="1793" max="1793" width="22.5703125" bestFit="1" customWidth="1"/>
    <col min="1794" max="1794" width="4.5703125" customWidth="1"/>
    <col min="1795" max="1795" width="21.7109375" bestFit="1" customWidth="1"/>
    <col min="1796" max="1796" width="4.7109375" customWidth="1"/>
    <col min="1797" max="1797" width="20.28515625" bestFit="1" customWidth="1"/>
    <col min="1798" max="1798" width="4.5703125" customWidth="1"/>
    <col min="1799" max="1799" width="11" bestFit="1" customWidth="1"/>
    <col min="2048" max="2048" width="54.28515625" bestFit="1" customWidth="1"/>
    <col min="2049" max="2049" width="22.5703125" bestFit="1" customWidth="1"/>
    <col min="2050" max="2050" width="4.5703125" customWidth="1"/>
    <col min="2051" max="2051" width="21.7109375" bestFit="1" customWidth="1"/>
    <col min="2052" max="2052" width="4.7109375" customWidth="1"/>
    <col min="2053" max="2053" width="20.28515625" bestFit="1" customWidth="1"/>
    <col min="2054" max="2054" width="4.5703125" customWidth="1"/>
    <col min="2055" max="2055" width="11" bestFit="1" customWidth="1"/>
    <col min="2304" max="2304" width="54.28515625" bestFit="1" customWidth="1"/>
    <col min="2305" max="2305" width="22.5703125" bestFit="1" customWidth="1"/>
    <col min="2306" max="2306" width="4.5703125" customWidth="1"/>
    <col min="2307" max="2307" width="21.7109375" bestFit="1" customWidth="1"/>
    <col min="2308" max="2308" width="4.7109375" customWidth="1"/>
    <col min="2309" max="2309" width="20.28515625" bestFit="1" customWidth="1"/>
    <col min="2310" max="2310" width="4.5703125" customWidth="1"/>
    <col min="2311" max="2311" width="11" bestFit="1" customWidth="1"/>
    <col min="2560" max="2560" width="54.28515625" bestFit="1" customWidth="1"/>
    <col min="2561" max="2561" width="22.5703125" bestFit="1" customWidth="1"/>
    <col min="2562" max="2562" width="4.5703125" customWidth="1"/>
    <col min="2563" max="2563" width="21.7109375" bestFit="1" customWidth="1"/>
    <col min="2564" max="2564" width="4.7109375" customWidth="1"/>
    <col min="2565" max="2565" width="20.28515625" bestFit="1" customWidth="1"/>
    <col min="2566" max="2566" width="4.5703125" customWidth="1"/>
    <col min="2567" max="2567" width="11" bestFit="1" customWidth="1"/>
    <col min="2816" max="2816" width="54.28515625" bestFit="1" customWidth="1"/>
    <col min="2817" max="2817" width="22.5703125" bestFit="1" customWidth="1"/>
    <col min="2818" max="2818" width="4.5703125" customWidth="1"/>
    <col min="2819" max="2819" width="21.7109375" bestFit="1" customWidth="1"/>
    <col min="2820" max="2820" width="4.7109375" customWidth="1"/>
    <col min="2821" max="2821" width="20.28515625" bestFit="1" customWidth="1"/>
    <col min="2822" max="2822" width="4.5703125" customWidth="1"/>
    <col min="2823" max="2823" width="11" bestFit="1" customWidth="1"/>
    <col min="3072" max="3072" width="54.28515625" bestFit="1" customWidth="1"/>
    <col min="3073" max="3073" width="22.5703125" bestFit="1" customWidth="1"/>
    <col min="3074" max="3074" width="4.5703125" customWidth="1"/>
    <col min="3075" max="3075" width="21.7109375" bestFit="1" customWidth="1"/>
    <col min="3076" max="3076" width="4.7109375" customWidth="1"/>
    <col min="3077" max="3077" width="20.28515625" bestFit="1" customWidth="1"/>
    <col min="3078" max="3078" width="4.5703125" customWidth="1"/>
    <col min="3079" max="3079" width="11" bestFit="1" customWidth="1"/>
    <col min="3328" max="3328" width="54.28515625" bestFit="1" customWidth="1"/>
    <col min="3329" max="3329" width="22.5703125" bestFit="1" customWidth="1"/>
    <col min="3330" max="3330" width="4.5703125" customWidth="1"/>
    <col min="3331" max="3331" width="21.7109375" bestFit="1" customWidth="1"/>
    <col min="3332" max="3332" width="4.7109375" customWidth="1"/>
    <col min="3333" max="3333" width="20.28515625" bestFit="1" customWidth="1"/>
    <col min="3334" max="3334" width="4.5703125" customWidth="1"/>
    <col min="3335" max="3335" width="11" bestFit="1" customWidth="1"/>
    <col min="3584" max="3584" width="54.28515625" bestFit="1" customWidth="1"/>
    <col min="3585" max="3585" width="22.5703125" bestFit="1" customWidth="1"/>
    <col min="3586" max="3586" width="4.5703125" customWidth="1"/>
    <col min="3587" max="3587" width="21.7109375" bestFit="1" customWidth="1"/>
    <col min="3588" max="3588" width="4.7109375" customWidth="1"/>
    <col min="3589" max="3589" width="20.28515625" bestFit="1" customWidth="1"/>
    <col min="3590" max="3590" width="4.5703125" customWidth="1"/>
    <col min="3591" max="3591" width="11" bestFit="1" customWidth="1"/>
    <col min="3840" max="3840" width="54.28515625" bestFit="1" customWidth="1"/>
    <col min="3841" max="3841" width="22.5703125" bestFit="1" customWidth="1"/>
    <col min="3842" max="3842" width="4.5703125" customWidth="1"/>
    <col min="3843" max="3843" width="21.7109375" bestFit="1" customWidth="1"/>
    <col min="3844" max="3844" width="4.7109375" customWidth="1"/>
    <col min="3845" max="3845" width="20.28515625" bestFit="1" customWidth="1"/>
    <col min="3846" max="3846" width="4.5703125" customWidth="1"/>
    <col min="3847" max="3847" width="11" bestFit="1" customWidth="1"/>
    <col min="4096" max="4096" width="54.28515625" bestFit="1" customWidth="1"/>
    <col min="4097" max="4097" width="22.5703125" bestFit="1" customWidth="1"/>
    <col min="4098" max="4098" width="4.5703125" customWidth="1"/>
    <col min="4099" max="4099" width="21.7109375" bestFit="1" customWidth="1"/>
    <col min="4100" max="4100" width="4.7109375" customWidth="1"/>
    <col min="4101" max="4101" width="20.28515625" bestFit="1" customWidth="1"/>
    <col min="4102" max="4102" width="4.5703125" customWidth="1"/>
    <col min="4103" max="4103" width="11" bestFit="1" customWidth="1"/>
    <col min="4352" max="4352" width="54.28515625" bestFit="1" customWidth="1"/>
    <col min="4353" max="4353" width="22.5703125" bestFit="1" customWidth="1"/>
    <col min="4354" max="4354" width="4.5703125" customWidth="1"/>
    <col min="4355" max="4355" width="21.7109375" bestFit="1" customWidth="1"/>
    <col min="4356" max="4356" width="4.7109375" customWidth="1"/>
    <col min="4357" max="4357" width="20.28515625" bestFit="1" customWidth="1"/>
    <col min="4358" max="4358" width="4.5703125" customWidth="1"/>
    <col min="4359" max="4359" width="11" bestFit="1" customWidth="1"/>
    <col min="4608" max="4608" width="54.28515625" bestFit="1" customWidth="1"/>
    <col min="4609" max="4609" width="22.5703125" bestFit="1" customWidth="1"/>
    <col min="4610" max="4610" width="4.5703125" customWidth="1"/>
    <col min="4611" max="4611" width="21.7109375" bestFit="1" customWidth="1"/>
    <col min="4612" max="4612" width="4.7109375" customWidth="1"/>
    <col min="4613" max="4613" width="20.28515625" bestFit="1" customWidth="1"/>
    <col min="4614" max="4614" width="4.5703125" customWidth="1"/>
    <col min="4615" max="4615" width="11" bestFit="1" customWidth="1"/>
    <col min="4864" max="4864" width="54.28515625" bestFit="1" customWidth="1"/>
    <col min="4865" max="4865" width="22.5703125" bestFit="1" customWidth="1"/>
    <col min="4866" max="4866" width="4.5703125" customWidth="1"/>
    <col min="4867" max="4867" width="21.7109375" bestFit="1" customWidth="1"/>
    <col min="4868" max="4868" width="4.7109375" customWidth="1"/>
    <col min="4869" max="4869" width="20.28515625" bestFit="1" customWidth="1"/>
    <col min="4870" max="4870" width="4.5703125" customWidth="1"/>
    <col min="4871" max="4871" width="11" bestFit="1" customWidth="1"/>
    <col min="5120" max="5120" width="54.28515625" bestFit="1" customWidth="1"/>
    <col min="5121" max="5121" width="22.5703125" bestFit="1" customWidth="1"/>
    <col min="5122" max="5122" width="4.5703125" customWidth="1"/>
    <col min="5123" max="5123" width="21.7109375" bestFit="1" customWidth="1"/>
    <col min="5124" max="5124" width="4.7109375" customWidth="1"/>
    <col min="5125" max="5125" width="20.28515625" bestFit="1" customWidth="1"/>
    <col min="5126" max="5126" width="4.5703125" customWidth="1"/>
    <col min="5127" max="5127" width="11" bestFit="1" customWidth="1"/>
    <col min="5376" max="5376" width="54.28515625" bestFit="1" customWidth="1"/>
    <col min="5377" max="5377" width="22.5703125" bestFit="1" customWidth="1"/>
    <col min="5378" max="5378" width="4.5703125" customWidth="1"/>
    <col min="5379" max="5379" width="21.7109375" bestFit="1" customWidth="1"/>
    <col min="5380" max="5380" width="4.7109375" customWidth="1"/>
    <col min="5381" max="5381" width="20.28515625" bestFit="1" customWidth="1"/>
    <col min="5382" max="5382" width="4.5703125" customWidth="1"/>
    <col min="5383" max="5383" width="11" bestFit="1" customWidth="1"/>
    <col min="5632" max="5632" width="54.28515625" bestFit="1" customWidth="1"/>
    <col min="5633" max="5633" width="22.5703125" bestFit="1" customWidth="1"/>
    <col min="5634" max="5634" width="4.5703125" customWidth="1"/>
    <col min="5635" max="5635" width="21.7109375" bestFit="1" customWidth="1"/>
    <col min="5636" max="5636" width="4.7109375" customWidth="1"/>
    <col min="5637" max="5637" width="20.28515625" bestFit="1" customWidth="1"/>
    <col min="5638" max="5638" width="4.5703125" customWidth="1"/>
    <col min="5639" max="5639" width="11" bestFit="1" customWidth="1"/>
    <col min="5888" max="5888" width="54.28515625" bestFit="1" customWidth="1"/>
    <col min="5889" max="5889" width="22.5703125" bestFit="1" customWidth="1"/>
    <col min="5890" max="5890" width="4.5703125" customWidth="1"/>
    <col min="5891" max="5891" width="21.7109375" bestFit="1" customWidth="1"/>
    <col min="5892" max="5892" width="4.7109375" customWidth="1"/>
    <col min="5893" max="5893" width="20.28515625" bestFit="1" customWidth="1"/>
    <col min="5894" max="5894" width="4.5703125" customWidth="1"/>
    <col min="5895" max="5895" width="11" bestFit="1" customWidth="1"/>
    <col min="6144" max="6144" width="54.28515625" bestFit="1" customWidth="1"/>
    <col min="6145" max="6145" width="22.5703125" bestFit="1" customWidth="1"/>
    <col min="6146" max="6146" width="4.5703125" customWidth="1"/>
    <col min="6147" max="6147" width="21.7109375" bestFit="1" customWidth="1"/>
    <col min="6148" max="6148" width="4.7109375" customWidth="1"/>
    <col min="6149" max="6149" width="20.28515625" bestFit="1" customWidth="1"/>
    <col min="6150" max="6150" width="4.5703125" customWidth="1"/>
    <col min="6151" max="6151" width="11" bestFit="1" customWidth="1"/>
    <col min="6400" max="6400" width="54.28515625" bestFit="1" customWidth="1"/>
    <col min="6401" max="6401" width="22.5703125" bestFit="1" customWidth="1"/>
    <col min="6402" max="6402" width="4.5703125" customWidth="1"/>
    <col min="6403" max="6403" width="21.7109375" bestFit="1" customWidth="1"/>
    <col min="6404" max="6404" width="4.7109375" customWidth="1"/>
    <col min="6405" max="6405" width="20.28515625" bestFit="1" customWidth="1"/>
    <col min="6406" max="6406" width="4.5703125" customWidth="1"/>
    <col min="6407" max="6407" width="11" bestFit="1" customWidth="1"/>
    <col min="6656" max="6656" width="54.28515625" bestFit="1" customWidth="1"/>
    <col min="6657" max="6657" width="22.5703125" bestFit="1" customWidth="1"/>
    <col min="6658" max="6658" width="4.5703125" customWidth="1"/>
    <col min="6659" max="6659" width="21.7109375" bestFit="1" customWidth="1"/>
    <col min="6660" max="6660" width="4.7109375" customWidth="1"/>
    <col min="6661" max="6661" width="20.28515625" bestFit="1" customWidth="1"/>
    <col min="6662" max="6662" width="4.5703125" customWidth="1"/>
    <col min="6663" max="6663" width="11" bestFit="1" customWidth="1"/>
    <col min="6912" max="6912" width="54.28515625" bestFit="1" customWidth="1"/>
    <col min="6913" max="6913" width="22.5703125" bestFit="1" customWidth="1"/>
    <col min="6914" max="6914" width="4.5703125" customWidth="1"/>
    <col min="6915" max="6915" width="21.7109375" bestFit="1" customWidth="1"/>
    <col min="6916" max="6916" width="4.7109375" customWidth="1"/>
    <col min="6917" max="6917" width="20.28515625" bestFit="1" customWidth="1"/>
    <col min="6918" max="6918" width="4.5703125" customWidth="1"/>
    <col min="6919" max="6919" width="11" bestFit="1" customWidth="1"/>
    <col min="7168" max="7168" width="54.28515625" bestFit="1" customWidth="1"/>
    <col min="7169" max="7169" width="22.5703125" bestFit="1" customWidth="1"/>
    <col min="7170" max="7170" width="4.5703125" customWidth="1"/>
    <col min="7171" max="7171" width="21.7109375" bestFit="1" customWidth="1"/>
    <col min="7172" max="7172" width="4.7109375" customWidth="1"/>
    <col min="7173" max="7173" width="20.28515625" bestFit="1" customWidth="1"/>
    <col min="7174" max="7174" width="4.5703125" customWidth="1"/>
    <col min="7175" max="7175" width="11" bestFit="1" customWidth="1"/>
    <col min="7424" max="7424" width="54.28515625" bestFit="1" customWidth="1"/>
    <col min="7425" max="7425" width="22.5703125" bestFit="1" customWidth="1"/>
    <col min="7426" max="7426" width="4.5703125" customWidth="1"/>
    <col min="7427" max="7427" width="21.7109375" bestFit="1" customWidth="1"/>
    <col min="7428" max="7428" width="4.7109375" customWidth="1"/>
    <col min="7429" max="7429" width="20.28515625" bestFit="1" customWidth="1"/>
    <col min="7430" max="7430" width="4.5703125" customWidth="1"/>
    <col min="7431" max="7431" width="11" bestFit="1" customWidth="1"/>
    <col min="7680" max="7680" width="54.28515625" bestFit="1" customWidth="1"/>
    <col min="7681" max="7681" width="22.5703125" bestFit="1" customWidth="1"/>
    <col min="7682" max="7682" width="4.5703125" customWidth="1"/>
    <col min="7683" max="7683" width="21.7109375" bestFit="1" customWidth="1"/>
    <col min="7684" max="7684" width="4.7109375" customWidth="1"/>
    <col min="7685" max="7685" width="20.28515625" bestFit="1" customWidth="1"/>
    <col min="7686" max="7686" width="4.5703125" customWidth="1"/>
    <col min="7687" max="7687" width="11" bestFit="1" customWidth="1"/>
    <col min="7936" max="7936" width="54.28515625" bestFit="1" customWidth="1"/>
    <col min="7937" max="7937" width="22.5703125" bestFit="1" customWidth="1"/>
    <col min="7938" max="7938" width="4.5703125" customWidth="1"/>
    <col min="7939" max="7939" width="21.7109375" bestFit="1" customWidth="1"/>
    <col min="7940" max="7940" width="4.7109375" customWidth="1"/>
    <col min="7941" max="7941" width="20.28515625" bestFit="1" customWidth="1"/>
    <col min="7942" max="7942" width="4.5703125" customWidth="1"/>
    <col min="7943" max="7943" width="11" bestFit="1" customWidth="1"/>
    <col min="8192" max="8192" width="54.28515625" bestFit="1" customWidth="1"/>
    <col min="8193" max="8193" width="22.5703125" bestFit="1" customWidth="1"/>
    <col min="8194" max="8194" width="4.5703125" customWidth="1"/>
    <col min="8195" max="8195" width="21.7109375" bestFit="1" customWidth="1"/>
    <col min="8196" max="8196" width="4.7109375" customWidth="1"/>
    <col min="8197" max="8197" width="20.28515625" bestFit="1" customWidth="1"/>
    <col min="8198" max="8198" width="4.5703125" customWidth="1"/>
    <col min="8199" max="8199" width="11" bestFit="1" customWidth="1"/>
    <col min="8448" max="8448" width="54.28515625" bestFit="1" customWidth="1"/>
    <col min="8449" max="8449" width="22.5703125" bestFit="1" customWidth="1"/>
    <col min="8450" max="8450" width="4.5703125" customWidth="1"/>
    <col min="8451" max="8451" width="21.7109375" bestFit="1" customWidth="1"/>
    <col min="8452" max="8452" width="4.7109375" customWidth="1"/>
    <col min="8453" max="8453" width="20.28515625" bestFit="1" customWidth="1"/>
    <col min="8454" max="8454" width="4.5703125" customWidth="1"/>
    <col min="8455" max="8455" width="11" bestFit="1" customWidth="1"/>
    <col min="8704" max="8704" width="54.28515625" bestFit="1" customWidth="1"/>
    <col min="8705" max="8705" width="22.5703125" bestFit="1" customWidth="1"/>
    <col min="8706" max="8706" width="4.5703125" customWidth="1"/>
    <col min="8707" max="8707" width="21.7109375" bestFit="1" customWidth="1"/>
    <col min="8708" max="8708" width="4.7109375" customWidth="1"/>
    <col min="8709" max="8709" width="20.28515625" bestFit="1" customWidth="1"/>
    <col min="8710" max="8710" width="4.5703125" customWidth="1"/>
    <col min="8711" max="8711" width="11" bestFit="1" customWidth="1"/>
    <col min="8960" max="8960" width="54.28515625" bestFit="1" customWidth="1"/>
    <col min="8961" max="8961" width="22.5703125" bestFit="1" customWidth="1"/>
    <col min="8962" max="8962" width="4.5703125" customWidth="1"/>
    <col min="8963" max="8963" width="21.7109375" bestFit="1" customWidth="1"/>
    <col min="8964" max="8964" width="4.7109375" customWidth="1"/>
    <col min="8965" max="8965" width="20.28515625" bestFit="1" customWidth="1"/>
    <col min="8966" max="8966" width="4.5703125" customWidth="1"/>
    <col min="8967" max="8967" width="11" bestFit="1" customWidth="1"/>
    <col min="9216" max="9216" width="54.28515625" bestFit="1" customWidth="1"/>
    <col min="9217" max="9217" width="22.5703125" bestFit="1" customWidth="1"/>
    <col min="9218" max="9218" width="4.5703125" customWidth="1"/>
    <col min="9219" max="9219" width="21.7109375" bestFit="1" customWidth="1"/>
    <col min="9220" max="9220" width="4.7109375" customWidth="1"/>
    <col min="9221" max="9221" width="20.28515625" bestFit="1" customWidth="1"/>
    <col min="9222" max="9222" width="4.5703125" customWidth="1"/>
    <col min="9223" max="9223" width="11" bestFit="1" customWidth="1"/>
    <col min="9472" max="9472" width="54.28515625" bestFit="1" customWidth="1"/>
    <col min="9473" max="9473" width="22.5703125" bestFit="1" customWidth="1"/>
    <col min="9474" max="9474" width="4.5703125" customWidth="1"/>
    <col min="9475" max="9475" width="21.7109375" bestFit="1" customWidth="1"/>
    <col min="9476" max="9476" width="4.7109375" customWidth="1"/>
    <col min="9477" max="9477" width="20.28515625" bestFit="1" customWidth="1"/>
    <col min="9478" max="9478" width="4.5703125" customWidth="1"/>
    <col min="9479" max="9479" width="11" bestFit="1" customWidth="1"/>
    <col min="9728" max="9728" width="54.28515625" bestFit="1" customWidth="1"/>
    <col min="9729" max="9729" width="22.5703125" bestFit="1" customWidth="1"/>
    <col min="9730" max="9730" width="4.5703125" customWidth="1"/>
    <col min="9731" max="9731" width="21.7109375" bestFit="1" customWidth="1"/>
    <col min="9732" max="9732" width="4.7109375" customWidth="1"/>
    <col min="9733" max="9733" width="20.28515625" bestFit="1" customWidth="1"/>
    <col min="9734" max="9734" width="4.5703125" customWidth="1"/>
    <col min="9735" max="9735" width="11" bestFit="1" customWidth="1"/>
    <col min="9984" max="9984" width="54.28515625" bestFit="1" customWidth="1"/>
    <col min="9985" max="9985" width="22.5703125" bestFit="1" customWidth="1"/>
    <col min="9986" max="9986" width="4.5703125" customWidth="1"/>
    <col min="9987" max="9987" width="21.7109375" bestFit="1" customWidth="1"/>
    <col min="9988" max="9988" width="4.7109375" customWidth="1"/>
    <col min="9989" max="9989" width="20.28515625" bestFit="1" customWidth="1"/>
    <col min="9990" max="9990" width="4.5703125" customWidth="1"/>
    <col min="9991" max="9991" width="11" bestFit="1" customWidth="1"/>
    <col min="10240" max="10240" width="54.28515625" bestFit="1" customWidth="1"/>
    <col min="10241" max="10241" width="22.5703125" bestFit="1" customWidth="1"/>
    <col min="10242" max="10242" width="4.5703125" customWidth="1"/>
    <col min="10243" max="10243" width="21.7109375" bestFit="1" customWidth="1"/>
    <col min="10244" max="10244" width="4.7109375" customWidth="1"/>
    <col min="10245" max="10245" width="20.28515625" bestFit="1" customWidth="1"/>
    <col min="10246" max="10246" width="4.5703125" customWidth="1"/>
    <col min="10247" max="10247" width="11" bestFit="1" customWidth="1"/>
    <col min="10496" max="10496" width="54.28515625" bestFit="1" customWidth="1"/>
    <col min="10497" max="10497" width="22.5703125" bestFit="1" customWidth="1"/>
    <col min="10498" max="10498" width="4.5703125" customWidth="1"/>
    <col min="10499" max="10499" width="21.7109375" bestFit="1" customWidth="1"/>
    <col min="10500" max="10500" width="4.7109375" customWidth="1"/>
    <col min="10501" max="10501" width="20.28515625" bestFit="1" customWidth="1"/>
    <col min="10502" max="10502" width="4.5703125" customWidth="1"/>
    <col min="10503" max="10503" width="11" bestFit="1" customWidth="1"/>
    <col min="10752" max="10752" width="54.28515625" bestFit="1" customWidth="1"/>
    <col min="10753" max="10753" width="22.5703125" bestFit="1" customWidth="1"/>
    <col min="10754" max="10754" width="4.5703125" customWidth="1"/>
    <col min="10755" max="10755" width="21.7109375" bestFit="1" customWidth="1"/>
    <col min="10756" max="10756" width="4.7109375" customWidth="1"/>
    <col min="10757" max="10757" width="20.28515625" bestFit="1" customWidth="1"/>
    <col min="10758" max="10758" width="4.5703125" customWidth="1"/>
    <col min="10759" max="10759" width="11" bestFit="1" customWidth="1"/>
    <col min="11008" max="11008" width="54.28515625" bestFit="1" customWidth="1"/>
    <col min="11009" max="11009" width="22.5703125" bestFit="1" customWidth="1"/>
    <col min="11010" max="11010" width="4.5703125" customWidth="1"/>
    <col min="11011" max="11011" width="21.7109375" bestFit="1" customWidth="1"/>
    <col min="11012" max="11012" width="4.7109375" customWidth="1"/>
    <col min="11013" max="11013" width="20.28515625" bestFit="1" customWidth="1"/>
    <col min="11014" max="11014" width="4.5703125" customWidth="1"/>
    <col min="11015" max="11015" width="11" bestFit="1" customWidth="1"/>
    <col min="11264" max="11264" width="54.28515625" bestFit="1" customWidth="1"/>
    <col min="11265" max="11265" width="22.5703125" bestFit="1" customWidth="1"/>
    <col min="11266" max="11266" width="4.5703125" customWidth="1"/>
    <col min="11267" max="11267" width="21.7109375" bestFit="1" customWidth="1"/>
    <col min="11268" max="11268" width="4.7109375" customWidth="1"/>
    <col min="11269" max="11269" width="20.28515625" bestFit="1" customWidth="1"/>
    <col min="11270" max="11270" width="4.5703125" customWidth="1"/>
    <col min="11271" max="11271" width="11" bestFit="1" customWidth="1"/>
    <col min="11520" max="11520" width="54.28515625" bestFit="1" customWidth="1"/>
    <col min="11521" max="11521" width="22.5703125" bestFit="1" customWidth="1"/>
    <col min="11522" max="11522" width="4.5703125" customWidth="1"/>
    <col min="11523" max="11523" width="21.7109375" bestFit="1" customWidth="1"/>
    <col min="11524" max="11524" width="4.7109375" customWidth="1"/>
    <col min="11525" max="11525" width="20.28515625" bestFit="1" customWidth="1"/>
    <col min="11526" max="11526" width="4.5703125" customWidth="1"/>
    <col min="11527" max="11527" width="11" bestFit="1" customWidth="1"/>
    <col min="11776" max="11776" width="54.28515625" bestFit="1" customWidth="1"/>
    <col min="11777" max="11777" width="22.5703125" bestFit="1" customWidth="1"/>
    <col min="11778" max="11778" width="4.5703125" customWidth="1"/>
    <col min="11779" max="11779" width="21.7109375" bestFit="1" customWidth="1"/>
    <col min="11780" max="11780" width="4.7109375" customWidth="1"/>
    <col min="11781" max="11781" width="20.28515625" bestFit="1" customWidth="1"/>
    <col min="11782" max="11782" width="4.5703125" customWidth="1"/>
    <col min="11783" max="11783" width="11" bestFit="1" customWidth="1"/>
    <col min="12032" max="12032" width="54.28515625" bestFit="1" customWidth="1"/>
    <col min="12033" max="12033" width="22.5703125" bestFit="1" customWidth="1"/>
    <col min="12034" max="12034" width="4.5703125" customWidth="1"/>
    <col min="12035" max="12035" width="21.7109375" bestFit="1" customWidth="1"/>
    <col min="12036" max="12036" width="4.7109375" customWidth="1"/>
    <col min="12037" max="12037" width="20.28515625" bestFit="1" customWidth="1"/>
    <col min="12038" max="12038" width="4.5703125" customWidth="1"/>
    <col min="12039" max="12039" width="11" bestFit="1" customWidth="1"/>
    <col min="12288" max="12288" width="54.28515625" bestFit="1" customWidth="1"/>
    <col min="12289" max="12289" width="22.5703125" bestFit="1" customWidth="1"/>
    <col min="12290" max="12290" width="4.5703125" customWidth="1"/>
    <col min="12291" max="12291" width="21.7109375" bestFit="1" customWidth="1"/>
    <col min="12292" max="12292" width="4.7109375" customWidth="1"/>
    <col min="12293" max="12293" width="20.28515625" bestFit="1" customWidth="1"/>
    <col min="12294" max="12294" width="4.5703125" customWidth="1"/>
    <col min="12295" max="12295" width="11" bestFit="1" customWidth="1"/>
    <col min="12544" max="12544" width="54.28515625" bestFit="1" customWidth="1"/>
    <col min="12545" max="12545" width="22.5703125" bestFit="1" customWidth="1"/>
    <col min="12546" max="12546" width="4.5703125" customWidth="1"/>
    <col min="12547" max="12547" width="21.7109375" bestFit="1" customWidth="1"/>
    <col min="12548" max="12548" width="4.7109375" customWidth="1"/>
    <col min="12549" max="12549" width="20.28515625" bestFit="1" customWidth="1"/>
    <col min="12550" max="12550" width="4.5703125" customWidth="1"/>
    <col min="12551" max="12551" width="11" bestFit="1" customWidth="1"/>
    <col min="12800" max="12800" width="54.28515625" bestFit="1" customWidth="1"/>
    <col min="12801" max="12801" width="22.5703125" bestFit="1" customWidth="1"/>
    <col min="12802" max="12802" width="4.5703125" customWidth="1"/>
    <col min="12803" max="12803" width="21.7109375" bestFit="1" customWidth="1"/>
    <col min="12804" max="12804" width="4.7109375" customWidth="1"/>
    <col min="12805" max="12805" width="20.28515625" bestFit="1" customWidth="1"/>
    <col min="12806" max="12806" width="4.5703125" customWidth="1"/>
    <col min="12807" max="12807" width="11" bestFit="1" customWidth="1"/>
    <col min="13056" max="13056" width="54.28515625" bestFit="1" customWidth="1"/>
    <col min="13057" max="13057" width="22.5703125" bestFit="1" customWidth="1"/>
    <col min="13058" max="13058" width="4.5703125" customWidth="1"/>
    <col min="13059" max="13059" width="21.7109375" bestFit="1" customWidth="1"/>
    <col min="13060" max="13060" width="4.7109375" customWidth="1"/>
    <col min="13061" max="13061" width="20.28515625" bestFit="1" customWidth="1"/>
    <col min="13062" max="13062" width="4.5703125" customWidth="1"/>
    <col min="13063" max="13063" width="11" bestFit="1" customWidth="1"/>
    <col min="13312" max="13312" width="54.28515625" bestFit="1" customWidth="1"/>
    <col min="13313" max="13313" width="22.5703125" bestFit="1" customWidth="1"/>
    <col min="13314" max="13314" width="4.5703125" customWidth="1"/>
    <col min="13315" max="13315" width="21.7109375" bestFit="1" customWidth="1"/>
    <col min="13316" max="13316" width="4.7109375" customWidth="1"/>
    <col min="13317" max="13317" width="20.28515625" bestFit="1" customWidth="1"/>
    <col min="13318" max="13318" width="4.5703125" customWidth="1"/>
    <col min="13319" max="13319" width="11" bestFit="1" customWidth="1"/>
    <col min="13568" max="13568" width="54.28515625" bestFit="1" customWidth="1"/>
    <col min="13569" max="13569" width="22.5703125" bestFit="1" customWidth="1"/>
    <col min="13570" max="13570" width="4.5703125" customWidth="1"/>
    <col min="13571" max="13571" width="21.7109375" bestFit="1" customWidth="1"/>
    <col min="13572" max="13572" width="4.7109375" customWidth="1"/>
    <col min="13573" max="13573" width="20.28515625" bestFit="1" customWidth="1"/>
    <col min="13574" max="13574" width="4.5703125" customWidth="1"/>
    <col min="13575" max="13575" width="11" bestFit="1" customWidth="1"/>
    <col min="13824" max="13824" width="54.28515625" bestFit="1" customWidth="1"/>
    <col min="13825" max="13825" width="22.5703125" bestFit="1" customWidth="1"/>
    <col min="13826" max="13826" width="4.5703125" customWidth="1"/>
    <col min="13827" max="13827" width="21.7109375" bestFit="1" customWidth="1"/>
    <col min="13828" max="13828" width="4.7109375" customWidth="1"/>
    <col min="13829" max="13829" width="20.28515625" bestFit="1" customWidth="1"/>
    <col min="13830" max="13830" width="4.5703125" customWidth="1"/>
    <col min="13831" max="13831" width="11" bestFit="1" customWidth="1"/>
    <col min="14080" max="14080" width="54.28515625" bestFit="1" customWidth="1"/>
    <col min="14081" max="14081" width="22.5703125" bestFit="1" customWidth="1"/>
    <col min="14082" max="14082" width="4.5703125" customWidth="1"/>
    <col min="14083" max="14083" width="21.7109375" bestFit="1" customWidth="1"/>
    <col min="14084" max="14084" width="4.7109375" customWidth="1"/>
    <col min="14085" max="14085" width="20.28515625" bestFit="1" customWidth="1"/>
    <col min="14086" max="14086" width="4.5703125" customWidth="1"/>
    <col min="14087" max="14087" width="11" bestFit="1" customWidth="1"/>
    <col min="14336" max="14336" width="54.28515625" bestFit="1" customWidth="1"/>
    <col min="14337" max="14337" width="22.5703125" bestFit="1" customWidth="1"/>
    <col min="14338" max="14338" width="4.5703125" customWidth="1"/>
    <col min="14339" max="14339" width="21.7109375" bestFit="1" customWidth="1"/>
    <col min="14340" max="14340" width="4.7109375" customWidth="1"/>
    <col min="14341" max="14341" width="20.28515625" bestFit="1" customWidth="1"/>
    <col min="14342" max="14342" width="4.5703125" customWidth="1"/>
    <col min="14343" max="14343" width="11" bestFit="1" customWidth="1"/>
    <col min="14592" max="14592" width="54.28515625" bestFit="1" customWidth="1"/>
    <col min="14593" max="14593" width="22.5703125" bestFit="1" customWidth="1"/>
    <col min="14594" max="14594" width="4.5703125" customWidth="1"/>
    <col min="14595" max="14595" width="21.7109375" bestFit="1" customWidth="1"/>
    <col min="14596" max="14596" width="4.7109375" customWidth="1"/>
    <col min="14597" max="14597" width="20.28515625" bestFit="1" customWidth="1"/>
    <col min="14598" max="14598" width="4.5703125" customWidth="1"/>
    <col min="14599" max="14599" width="11" bestFit="1" customWidth="1"/>
    <col min="14848" max="14848" width="54.28515625" bestFit="1" customWidth="1"/>
    <col min="14849" max="14849" width="22.5703125" bestFit="1" customWidth="1"/>
    <col min="14850" max="14850" width="4.5703125" customWidth="1"/>
    <col min="14851" max="14851" width="21.7109375" bestFit="1" customWidth="1"/>
    <col min="14852" max="14852" width="4.7109375" customWidth="1"/>
    <col min="14853" max="14853" width="20.28515625" bestFit="1" customWidth="1"/>
    <col min="14854" max="14854" width="4.5703125" customWidth="1"/>
    <col min="14855" max="14855" width="11" bestFit="1" customWidth="1"/>
    <col min="15104" max="15104" width="54.28515625" bestFit="1" customWidth="1"/>
    <col min="15105" max="15105" width="22.5703125" bestFit="1" customWidth="1"/>
    <col min="15106" max="15106" width="4.5703125" customWidth="1"/>
    <col min="15107" max="15107" width="21.7109375" bestFit="1" customWidth="1"/>
    <col min="15108" max="15108" width="4.7109375" customWidth="1"/>
    <col min="15109" max="15109" width="20.28515625" bestFit="1" customWidth="1"/>
    <col min="15110" max="15110" width="4.5703125" customWidth="1"/>
    <col min="15111" max="15111" width="11" bestFit="1" customWidth="1"/>
    <col min="15360" max="15360" width="54.28515625" bestFit="1" customWidth="1"/>
    <col min="15361" max="15361" width="22.5703125" bestFit="1" customWidth="1"/>
    <col min="15362" max="15362" width="4.5703125" customWidth="1"/>
    <col min="15363" max="15363" width="21.7109375" bestFit="1" customWidth="1"/>
    <col min="15364" max="15364" width="4.7109375" customWidth="1"/>
    <col min="15365" max="15365" width="20.28515625" bestFit="1" customWidth="1"/>
    <col min="15366" max="15366" width="4.5703125" customWidth="1"/>
    <col min="15367" max="15367" width="11" bestFit="1" customWidth="1"/>
    <col min="15616" max="15616" width="54.28515625" bestFit="1" customWidth="1"/>
    <col min="15617" max="15617" width="22.5703125" bestFit="1" customWidth="1"/>
    <col min="15618" max="15618" width="4.5703125" customWidth="1"/>
    <col min="15619" max="15619" width="21.7109375" bestFit="1" customWidth="1"/>
    <col min="15620" max="15620" width="4.7109375" customWidth="1"/>
    <col min="15621" max="15621" width="20.28515625" bestFit="1" customWidth="1"/>
    <col min="15622" max="15622" width="4.5703125" customWidth="1"/>
    <col min="15623" max="15623" width="11" bestFit="1" customWidth="1"/>
    <col min="15872" max="15872" width="54.28515625" bestFit="1" customWidth="1"/>
    <col min="15873" max="15873" width="22.5703125" bestFit="1" customWidth="1"/>
    <col min="15874" max="15874" width="4.5703125" customWidth="1"/>
    <col min="15875" max="15875" width="21.7109375" bestFit="1" customWidth="1"/>
    <col min="15876" max="15876" width="4.7109375" customWidth="1"/>
    <col min="15877" max="15877" width="20.28515625" bestFit="1" customWidth="1"/>
    <col min="15878" max="15878" width="4.5703125" customWidth="1"/>
    <col min="15879" max="15879" width="11" bestFit="1" customWidth="1"/>
    <col min="16128" max="16128" width="54.28515625" bestFit="1" customWidth="1"/>
    <col min="16129" max="16129" width="22.5703125" bestFit="1" customWidth="1"/>
    <col min="16130" max="16130" width="4.5703125" customWidth="1"/>
    <col min="16131" max="16131" width="21.7109375" bestFit="1" customWidth="1"/>
    <col min="16132" max="16132" width="4.7109375" customWidth="1"/>
    <col min="16133" max="16133" width="20.28515625" bestFit="1" customWidth="1"/>
    <col min="16134" max="16134" width="4.5703125" customWidth="1"/>
    <col min="16135" max="16135" width="11" bestFit="1" customWidth="1"/>
  </cols>
  <sheetData>
    <row r="1" spans="1:12" ht="15.75" x14ac:dyDescent="0.25">
      <c r="A1" s="4" t="s">
        <v>5</v>
      </c>
    </row>
    <row r="2" spans="1:12" ht="15.75" x14ac:dyDescent="0.25">
      <c r="A2" s="5" t="s">
        <v>109</v>
      </c>
    </row>
    <row r="3" spans="1:12" ht="15.75" x14ac:dyDescent="0.25">
      <c r="A3" s="5" t="s">
        <v>116</v>
      </c>
    </row>
    <row r="4" spans="1:12" ht="15.75" x14ac:dyDescent="0.25">
      <c r="A4" s="5" t="s">
        <v>127</v>
      </c>
    </row>
    <row r="5" spans="1:12" ht="15.75" x14ac:dyDescent="0.25">
      <c r="A5" s="4" t="s">
        <v>149</v>
      </c>
    </row>
    <row r="6" spans="1:12" ht="15.75" x14ac:dyDescent="0.25">
      <c r="A6" s="5"/>
    </row>
    <row r="7" spans="1:12" ht="30" x14ac:dyDescent="0.4">
      <c r="A7" s="93" t="s">
        <v>155</v>
      </c>
      <c r="B7" s="94"/>
      <c r="C7" s="94"/>
      <c r="D7" s="94"/>
      <c r="E7" s="94"/>
      <c r="F7" s="94"/>
      <c r="G7" s="94"/>
      <c r="H7" s="94"/>
      <c r="I7" s="94"/>
      <c r="J7" s="6"/>
    </row>
    <row r="8" spans="1:12" ht="21.75" customHeight="1" x14ac:dyDescent="0.25">
      <c r="A8" s="95"/>
      <c r="B8" s="96"/>
      <c r="C8" s="96"/>
      <c r="D8" s="96"/>
      <c r="E8" s="96"/>
      <c r="F8" s="96"/>
      <c r="G8" s="96"/>
      <c r="H8" s="96"/>
      <c r="I8" s="96"/>
      <c r="J8" s="7"/>
    </row>
    <row r="9" spans="1:12" ht="16.5" x14ac:dyDescent="0.25">
      <c r="A9" s="8"/>
      <c r="B9" s="9"/>
      <c r="C9" s="9"/>
      <c r="D9" s="9"/>
      <c r="E9" s="9"/>
      <c r="F9" s="9"/>
      <c r="G9" s="9"/>
      <c r="H9" s="9"/>
      <c r="I9" s="9"/>
      <c r="J9" s="7"/>
    </row>
    <row r="10" spans="1:12" ht="17.25" thickBot="1" x14ac:dyDescent="0.3">
      <c r="A10" s="8"/>
      <c r="B10" s="9"/>
      <c r="C10" s="9"/>
      <c r="D10" s="9"/>
      <c r="E10" s="9"/>
      <c r="F10" s="9"/>
      <c r="G10" s="9"/>
      <c r="H10" s="9"/>
      <c r="I10" s="9"/>
      <c r="J10" s="7"/>
      <c r="L10" s="10"/>
    </row>
    <row r="11" spans="1:12" ht="19.5" thickBot="1" x14ac:dyDescent="0.35">
      <c r="A11" s="11" t="s">
        <v>6</v>
      </c>
      <c r="B11" s="97"/>
      <c r="C11" s="97"/>
      <c r="D11" s="97"/>
      <c r="E11" s="97"/>
      <c r="F11" s="97"/>
      <c r="G11" s="97"/>
      <c r="H11" s="97"/>
      <c r="I11" s="97"/>
      <c r="J11" s="7"/>
    </row>
    <row r="12" spans="1:12" ht="19.5" thickBot="1" x14ac:dyDescent="0.35">
      <c r="A12" s="11" t="s">
        <v>7</v>
      </c>
      <c r="B12" s="97"/>
      <c r="C12" s="97"/>
      <c r="D12" s="97"/>
      <c r="E12" s="97"/>
      <c r="F12" s="97"/>
      <c r="G12" s="97"/>
      <c r="H12" s="97"/>
      <c r="I12" s="97"/>
      <c r="J12" s="7"/>
    </row>
    <row r="13" spans="1:12" ht="19.5" thickBot="1" x14ac:dyDescent="0.35">
      <c r="A13" s="11" t="s">
        <v>8</v>
      </c>
      <c r="B13" s="97"/>
      <c r="C13" s="97"/>
      <c r="D13" s="97"/>
      <c r="E13" s="97"/>
      <c r="F13" s="97"/>
      <c r="G13" s="97"/>
      <c r="H13" s="97"/>
      <c r="I13" s="97"/>
      <c r="J13" s="7"/>
    </row>
    <row r="14" spans="1:12" ht="19.5" thickBot="1" x14ac:dyDescent="0.35">
      <c r="A14" s="11" t="s">
        <v>9</v>
      </c>
      <c r="B14" s="97"/>
      <c r="C14" s="97"/>
      <c r="D14" s="97"/>
      <c r="E14" s="97"/>
      <c r="F14" s="97"/>
      <c r="G14" s="97"/>
      <c r="H14" s="97"/>
      <c r="I14" s="97"/>
      <c r="J14" s="7"/>
    </row>
    <row r="15" spans="1:12" x14ac:dyDescent="0.25">
      <c r="A15" s="12"/>
      <c r="B15" s="13"/>
      <c r="C15" s="14"/>
      <c r="D15" s="14"/>
      <c r="E15" s="15"/>
      <c r="F15" s="15"/>
      <c r="G15" s="15"/>
      <c r="H15" s="15"/>
      <c r="I15" s="15"/>
      <c r="J15" s="7"/>
    </row>
    <row r="16" spans="1:12" x14ac:dyDescent="0.25">
      <c r="A16" s="16"/>
      <c r="B16" s="15"/>
      <c r="C16" s="15"/>
      <c r="D16" s="15"/>
      <c r="E16" s="15"/>
      <c r="F16" s="15"/>
      <c r="G16" s="15"/>
      <c r="H16" s="15"/>
      <c r="I16" s="15"/>
      <c r="J16" s="7"/>
    </row>
    <row r="17" spans="1:10" ht="15.75" customHeight="1" x14ac:dyDescent="0.25">
      <c r="A17" s="38" t="s">
        <v>97</v>
      </c>
      <c r="B17" s="17" t="s">
        <v>108</v>
      </c>
      <c r="C17" s="18" t="s">
        <v>107</v>
      </c>
      <c r="D17" s="14"/>
      <c r="E17" s="15"/>
      <c r="F17" s="15"/>
      <c r="G17" s="15"/>
      <c r="H17" s="15"/>
      <c r="I17" s="15"/>
      <c r="J17" s="7"/>
    </row>
    <row r="18" spans="1:10" ht="15.75" x14ac:dyDescent="0.25">
      <c r="A18" s="38" t="s">
        <v>117</v>
      </c>
      <c r="B18" s="49" t="s">
        <v>119</v>
      </c>
      <c r="C18" s="18">
        <f>VLOOKUP(B18,Solar_data,2,FALSE)</f>
        <v>0</v>
      </c>
      <c r="D18" s="65"/>
      <c r="E18" s="50"/>
      <c r="F18" s="50"/>
      <c r="G18" s="50"/>
      <c r="H18" s="15"/>
      <c r="I18" s="15"/>
      <c r="J18" s="7"/>
    </row>
    <row r="19" spans="1:10" ht="15.75" x14ac:dyDescent="0.25">
      <c r="A19" s="38" t="s">
        <v>16</v>
      </c>
      <c r="B19" s="49" t="s">
        <v>128</v>
      </c>
      <c r="C19" s="18">
        <f>VLOOKUP(B19,Contact_data,2,FALSE)</f>
        <v>0</v>
      </c>
      <c r="D19" s="65"/>
      <c r="E19" s="51"/>
      <c r="F19" s="52"/>
      <c r="G19" s="51"/>
      <c r="H19" s="15"/>
      <c r="I19" s="15"/>
      <c r="J19" s="7"/>
    </row>
    <row r="20" spans="1:10" ht="15.75" x14ac:dyDescent="0.25">
      <c r="A20" s="38" t="s">
        <v>20</v>
      </c>
      <c r="B20" s="49" t="s">
        <v>130</v>
      </c>
      <c r="C20" s="18">
        <f>VLOOKUP(B20,Exposure_data,2,FALSE)</f>
        <v>2</v>
      </c>
      <c r="D20" s="52"/>
      <c r="E20" s="51"/>
      <c r="F20" s="52"/>
      <c r="G20" s="51"/>
      <c r="H20" s="15"/>
      <c r="I20" s="15"/>
      <c r="J20" s="7"/>
    </row>
    <row r="21" spans="1:10" ht="15.75" x14ac:dyDescent="0.25">
      <c r="A21" s="38" t="s">
        <v>24</v>
      </c>
      <c r="B21" s="49" t="s">
        <v>26</v>
      </c>
      <c r="C21" s="18">
        <f>VLOOKUP(B21,Confined_data,2,FALSE)</f>
        <v>3</v>
      </c>
      <c r="D21" s="98"/>
      <c r="E21" s="98"/>
      <c r="F21" s="52"/>
      <c r="G21" s="51"/>
      <c r="H21" s="15"/>
      <c r="I21" s="15"/>
      <c r="J21" s="7"/>
    </row>
    <row r="22" spans="1:10" ht="15.75" x14ac:dyDescent="0.25">
      <c r="A22" s="38" t="s">
        <v>27</v>
      </c>
      <c r="B22" s="49" t="s">
        <v>28</v>
      </c>
      <c r="C22" s="18">
        <f>VLOOKUP(B22,Task_data,2,FALSE)</f>
        <v>1</v>
      </c>
      <c r="D22" s="52"/>
      <c r="E22" s="51"/>
      <c r="F22" s="52"/>
      <c r="G22" s="51"/>
      <c r="H22" s="15"/>
      <c r="I22" s="15"/>
      <c r="J22" s="7"/>
    </row>
    <row r="23" spans="1:10" ht="15.75" x14ac:dyDescent="0.25">
      <c r="A23" s="38" t="s">
        <v>125</v>
      </c>
      <c r="B23" s="49" t="s">
        <v>154</v>
      </c>
      <c r="C23" s="18">
        <f>VLOOKUP(B23,climb_data,2,FALSE)</f>
        <v>3</v>
      </c>
      <c r="D23" s="65"/>
      <c r="E23" s="51"/>
      <c r="F23" s="52"/>
      <c r="G23" s="51"/>
      <c r="H23" s="15"/>
      <c r="I23" s="15"/>
      <c r="J23" s="7"/>
    </row>
    <row r="24" spans="1:10" ht="15.75" x14ac:dyDescent="0.25">
      <c r="A24" s="38" t="s">
        <v>34</v>
      </c>
      <c r="B24" s="49" t="s">
        <v>37</v>
      </c>
      <c r="C24" s="18">
        <f>VLOOKUP(B24,Cool_data,2,FALSE)</f>
        <v>3</v>
      </c>
      <c r="D24" s="52"/>
      <c r="E24" s="51"/>
      <c r="F24" s="52"/>
      <c r="G24" s="51"/>
      <c r="H24" s="15"/>
      <c r="I24" s="15"/>
      <c r="J24" s="7"/>
    </row>
    <row r="25" spans="1:10" ht="15.75" x14ac:dyDescent="0.25">
      <c r="A25" s="38" t="s">
        <v>38</v>
      </c>
      <c r="B25" s="49" t="s">
        <v>124</v>
      </c>
      <c r="C25" s="18">
        <f>VLOOKUP(B25,dwater_data,2,FALSE)</f>
        <v>0</v>
      </c>
      <c r="D25" s="52"/>
      <c r="E25" s="51"/>
      <c r="F25" s="52"/>
      <c r="G25" s="51"/>
      <c r="H25" s="15"/>
      <c r="I25" s="15"/>
      <c r="J25" s="7"/>
    </row>
    <row r="26" spans="1:10" ht="15.75" x14ac:dyDescent="0.25">
      <c r="A26" s="38" t="s">
        <v>42</v>
      </c>
      <c r="B26" s="49" t="s">
        <v>43</v>
      </c>
      <c r="C26" s="18">
        <f>VLOOKUP(B26,Clothing_data,2,FALSE)</f>
        <v>1</v>
      </c>
      <c r="D26" s="52"/>
      <c r="E26" s="51"/>
      <c r="F26" s="52"/>
      <c r="G26" s="51"/>
      <c r="H26" s="15"/>
      <c r="I26" s="15"/>
      <c r="J26" s="7"/>
    </row>
    <row r="27" spans="1:10" ht="15.75" x14ac:dyDescent="0.25">
      <c r="A27" s="38" t="s">
        <v>46</v>
      </c>
      <c r="B27" s="49" t="s">
        <v>47</v>
      </c>
      <c r="C27" s="18">
        <f>VLOOKUP(B27,Training_data,2,FALSE)</f>
        <v>0</v>
      </c>
      <c r="D27" s="65"/>
      <c r="E27" s="65"/>
      <c r="F27" s="52"/>
      <c r="G27" s="51"/>
      <c r="H27" s="15"/>
      <c r="I27" s="15"/>
      <c r="J27" s="7"/>
    </row>
    <row r="28" spans="1:10" ht="15.75" x14ac:dyDescent="0.25">
      <c r="A28" s="38" t="s">
        <v>49</v>
      </c>
      <c r="B28" s="49" t="s">
        <v>134</v>
      </c>
      <c r="C28" s="18">
        <f>VLOOKUP(B28,Air_data,2,FALSE)</f>
        <v>1</v>
      </c>
      <c r="D28" s="52"/>
      <c r="E28" s="51"/>
      <c r="F28" s="52"/>
      <c r="G28" s="51"/>
      <c r="H28" s="15"/>
      <c r="I28" s="15"/>
      <c r="J28" s="7"/>
    </row>
    <row r="29" spans="1:10" ht="15.75" x14ac:dyDescent="0.25">
      <c r="A29" s="38" t="s">
        <v>53</v>
      </c>
      <c r="B29" s="49" t="s">
        <v>32</v>
      </c>
      <c r="C29" s="18">
        <f>VLOOKUP(B29,RPE_data,2,FALSE)</f>
        <v>0</v>
      </c>
      <c r="D29" s="65"/>
      <c r="E29" s="51"/>
      <c r="F29" s="52"/>
      <c r="G29" s="51"/>
      <c r="H29" s="15"/>
      <c r="I29" s="15"/>
      <c r="J29" s="7"/>
    </row>
    <row r="30" spans="1:10" ht="16.5" thickBot="1" x14ac:dyDescent="0.3">
      <c r="A30" s="38" t="s">
        <v>56</v>
      </c>
      <c r="B30" s="49" t="s">
        <v>57</v>
      </c>
      <c r="C30" s="18">
        <f>VLOOKUP(B30,Acclim_data,2,FALSE)</f>
        <v>0</v>
      </c>
      <c r="D30" s="65"/>
      <c r="E30" s="51"/>
      <c r="F30" s="52"/>
      <c r="G30" s="51"/>
      <c r="H30" s="15"/>
      <c r="I30" s="15"/>
      <c r="J30" s="7"/>
    </row>
    <row r="31" spans="1:10" ht="16.5" hidden="1" thickBot="1" x14ac:dyDescent="0.3">
      <c r="A31" s="39"/>
      <c r="B31" s="37"/>
      <c r="C31" s="53">
        <f>1*SUM(C17:C30)</f>
        <v>14</v>
      </c>
      <c r="D31" s="20"/>
      <c r="E31" s="22"/>
      <c r="F31" s="20"/>
      <c r="G31" s="22"/>
      <c r="H31" s="15"/>
      <c r="I31" s="15"/>
      <c r="J31" s="7"/>
    </row>
    <row r="32" spans="1:10" ht="16.5" thickBot="1" x14ac:dyDescent="0.3">
      <c r="A32" s="88" t="s">
        <v>59</v>
      </c>
      <c r="B32" s="89"/>
      <c r="C32" s="71">
        <f>C31</f>
        <v>14</v>
      </c>
      <c r="D32" s="54"/>
      <c r="E32" s="54"/>
      <c r="F32" s="54"/>
      <c r="G32" s="54"/>
      <c r="H32" s="15"/>
      <c r="I32" s="15"/>
      <c r="J32" s="7"/>
    </row>
    <row r="33" spans="1:10" x14ac:dyDescent="0.25">
      <c r="A33" s="21"/>
      <c r="B33" s="15"/>
      <c r="C33" s="15"/>
      <c r="D33" s="15"/>
      <c r="E33" s="55"/>
      <c r="F33" s="15"/>
      <c r="G33" s="15"/>
      <c r="H33" s="15"/>
      <c r="I33" s="15"/>
      <c r="J33" s="7"/>
    </row>
    <row r="34" spans="1:10" ht="15.75" x14ac:dyDescent="0.25">
      <c r="A34" s="101" t="s">
        <v>98</v>
      </c>
      <c r="B34" s="102"/>
      <c r="C34" s="99" t="s">
        <v>107</v>
      </c>
      <c r="D34" s="56"/>
      <c r="E34" s="56"/>
      <c r="F34" s="56"/>
      <c r="G34" s="56"/>
      <c r="H34" s="15"/>
      <c r="I34" s="15"/>
      <c r="J34" s="7"/>
    </row>
    <row r="35" spans="1:10" ht="15.75" x14ac:dyDescent="0.25">
      <c r="A35" s="103"/>
      <c r="B35" s="104"/>
      <c r="C35" s="100"/>
      <c r="D35" s="57"/>
      <c r="E35" s="58"/>
      <c r="F35" s="57"/>
      <c r="G35" s="58"/>
      <c r="H35" s="15"/>
      <c r="I35" s="15"/>
      <c r="J35" s="7"/>
    </row>
    <row r="36" spans="1:10" ht="29.25" customHeight="1" thickBot="1" x14ac:dyDescent="0.3">
      <c r="A36" s="90" t="s">
        <v>102</v>
      </c>
      <c r="B36" s="91"/>
      <c r="C36" s="61">
        <f>VLOOKUP(A36,Meta_data,2,FALSE)</f>
        <v>4</v>
      </c>
      <c r="D36" s="59"/>
      <c r="E36" s="60"/>
      <c r="F36" s="59"/>
      <c r="G36" s="60"/>
      <c r="H36" s="15"/>
      <c r="I36" s="15"/>
      <c r="J36" s="7"/>
    </row>
    <row r="37" spans="1:10" ht="16.5" hidden="1" thickBot="1" x14ac:dyDescent="0.3">
      <c r="A37" s="39"/>
      <c r="B37" s="37"/>
      <c r="C37" s="62">
        <f>C36</f>
        <v>4</v>
      </c>
      <c r="D37" s="22"/>
      <c r="E37" s="22"/>
      <c r="F37" s="22"/>
      <c r="G37" s="22">
        <f>G36*6</f>
        <v>0</v>
      </c>
      <c r="H37" s="15"/>
      <c r="I37" s="15"/>
      <c r="J37" s="7"/>
    </row>
    <row r="38" spans="1:10" ht="16.5" thickBot="1" x14ac:dyDescent="0.3">
      <c r="A38" s="88" t="s">
        <v>65</v>
      </c>
      <c r="B38" s="89"/>
      <c r="C38" s="71">
        <f>C37</f>
        <v>4</v>
      </c>
      <c r="D38" s="54"/>
      <c r="E38" s="54"/>
      <c r="F38" s="54"/>
      <c r="G38" s="54"/>
      <c r="H38" s="15"/>
      <c r="I38" s="15"/>
      <c r="J38" s="7"/>
    </row>
    <row r="39" spans="1:10" x14ac:dyDescent="0.25">
      <c r="A39" s="16"/>
      <c r="B39" s="15"/>
      <c r="C39" s="15"/>
      <c r="D39" s="15"/>
      <c r="E39" s="15"/>
      <c r="F39" s="15"/>
      <c r="G39" s="15"/>
      <c r="H39" s="15"/>
      <c r="I39" s="15"/>
      <c r="J39" s="7"/>
    </row>
    <row r="40" spans="1:10" ht="15.75" x14ac:dyDescent="0.25">
      <c r="A40" s="16"/>
      <c r="C40" s="42"/>
      <c r="H40" s="15"/>
      <c r="I40" s="15"/>
      <c r="J40" s="7"/>
    </row>
    <row r="41" spans="1:10" ht="15.75" x14ac:dyDescent="0.25">
      <c r="A41" s="101" t="s">
        <v>118</v>
      </c>
      <c r="B41" s="44" t="s">
        <v>95</v>
      </c>
      <c r="C41" s="64">
        <v>40</v>
      </c>
      <c r="D41" s="66"/>
      <c r="E41" s="50"/>
      <c r="F41" s="50"/>
      <c r="G41" s="50"/>
      <c r="H41" s="50"/>
      <c r="I41" s="50"/>
      <c r="J41" s="7"/>
    </row>
    <row r="42" spans="1:10" ht="15.75" x14ac:dyDescent="0.25">
      <c r="A42" s="103"/>
      <c r="B42" s="44" t="s">
        <v>0</v>
      </c>
      <c r="C42" s="45">
        <v>41</v>
      </c>
      <c r="D42" s="50"/>
      <c r="E42" s="50"/>
      <c r="F42" s="50"/>
      <c r="G42" s="50"/>
      <c r="H42" s="50"/>
      <c r="I42" s="50"/>
      <c r="J42" s="7"/>
    </row>
    <row r="43" spans="1:10" ht="15.75" x14ac:dyDescent="0.25">
      <c r="A43" s="38" t="s">
        <v>115</v>
      </c>
      <c r="B43" s="43" t="str">
        <f>N58</f>
        <v>49</v>
      </c>
      <c r="C43" s="46"/>
      <c r="D43" s="52"/>
      <c r="E43" s="50"/>
      <c r="F43" s="52"/>
      <c r="G43" s="50"/>
      <c r="H43" s="52"/>
      <c r="I43" s="50"/>
      <c r="J43" s="7"/>
    </row>
    <row r="44" spans="1:10" ht="16.5" thickBot="1" x14ac:dyDescent="0.3">
      <c r="A44" s="40"/>
      <c r="B44" s="63" t="str">
        <f>VLOOKUP(B43,S137:T336,2,FALSE)</f>
        <v>&gt; 41 °C</v>
      </c>
      <c r="C44" s="18">
        <f>VLOOKUP(B44,Apparent_data,2,FALSE)</f>
        <v>4</v>
      </c>
      <c r="D44" s="22"/>
      <c r="E44" s="51"/>
      <c r="F44" s="22"/>
      <c r="G44" s="51"/>
      <c r="H44" s="22"/>
      <c r="I44" s="51"/>
      <c r="J44" s="7"/>
    </row>
    <row r="45" spans="1:10" ht="16.5" hidden="1" thickBot="1" x14ac:dyDescent="0.3">
      <c r="A45" s="41"/>
      <c r="B45" s="19"/>
      <c r="C45" s="53">
        <f>1*C44</f>
        <v>4</v>
      </c>
      <c r="D45" s="22"/>
      <c r="E45" s="22">
        <f>2*E44</f>
        <v>0</v>
      </c>
      <c r="F45" s="22"/>
      <c r="G45" s="22">
        <f>3*G44</f>
        <v>0</v>
      </c>
      <c r="H45" s="22"/>
      <c r="I45" s="22">
        <f>4*I44</f>
        <v>0</v>
      </c>
      <c r="J45" s="7"/>
    </row>
    <row r="46" spans="1:10" ht="16.5" thickBot="1" x14ac:dyDescent="0.3">
      <c r="A46" s="88" t="s">
        <v>71</v>
      </c>
      <c r="B46" s="89"/>
      <c r="C46" s="71">
        <f>IF(C44="N/A","N/A",SUM(C45:I45))</f>
        <v>4</v>
      </c>
      <c r="D46" s="54"/>
      <c r="E46" s="54"/>
      <c r="F46" s="54"/>
      <c r="G46" s="54"/>
      <c r="H46" s="54"/>
      <c r="I46" s="54"/>
      <c r="J46" s="7"/>
    </row>
    <row r="47" spans="1:10" ht="15.75" thickBot="1" x14ac:dyDescent="0.3">
      <c r="A47" s="16"/>
      <c r="B47" s="15"/>
      <c r="C47" s="15"/>
      <c r="D47" s="15"/>
      <c r="E47" s="15"/>
      <c r="F47" s="15"/>
      <c r="G47" s="15"/>
      <c r="H47" s="15"/>
      <c r="I47" s="15"/>
      <c r="J47" s="7"/>
    </row>
    <row r="48" spans="1:10" ht="21" thickBot="1" x14ac:dyDescent="0.35">
      <c r="A48" s="68" t="s">
        <v>94</v>
      </c>
      <c r="B48" s="69"/>
      <c r="C48" s="67">
        <f>IF(C46="N/A","N/A",(C32+C38)*C46)</f>
        <v>72</v>
      </c>
      <c r="E48" s="15"/>
      <c r="F48" s="15"/>
      <c r="G48" s="15"/>
      <c r="H48" s="15"/>
      <c r="I48" s="15"/>
      <c r="J48" s="7"/>
    </row>
    <row r="49" spans="1:16" x14ac:dyDescent="0.25">
      <c r="A49" s="16"/>
      <c r="C49" s="15"/>
      <c r="D49" s="15"/>
      <c r="E49" s="15"/>
      <c r="F49" s="15"/>
      <c r="G49" s="15"/>
      <c r="H49" s="15"/>
      <c r="I49" s="15"/>
      <c r="J49" s="7"/>
    </row>
    <row r="50" spans="1:16" ht="37.5" customHeight="1" x14ac:dyDescent="0.35">
      <c r="A50" s="92" t="str">
        <f>IF(C48="N/A","Value outside of the range of this application",VLOOKUP(C48,O137:P336,2,FALSE))</f>
        <v>The onset of a heat induced illness is very likely and corrective action should be taken as soon as possible.</v>
      </c>
      <c r="B50" s="92"/>
      <c r="C50" s="92"/>
      <c r="D50" s="92"/>
      <c r="E50" s="92"/>
      <c r="F50" s="92"/>
      <c r="G50" s="92"/>
      <c r="H50" s="92"/>
      <c r="I50" s="24"/>
      <c r="J50" s="7"/>
    </row>
    <row r="51" spans="1:16" ht="15.75" x14ac:dyDescent="0.25">
      <c r="A51" s="25"/>
      <c r="B51" s="24"/>
      <c r="C51" s="24"/>
      <c r="D51" s="24"/>
      <c r="E51" s="24"/>
      <c r="F51" s="24"/>
      <c r="G51" s="24"/>
      <c r="H51" s="24"/>
      <c r="I51" s="24"/>
      <c r="J51" s="7"/>
    </row>
    <row r="52" spans="1:16" ht="15.75" x14ac:dyDescent="0.25">
      <c r="A52" s="23"/>
      <c r="B52" s="24"/>
      <c r="C52" s="24"/>
      <c r="D52" s="24"/>
      <c r="E52" s="24"/>
      <c r="F52" s="24"/>
      <c r="G52" s="24"/>
      <c r="H52" s="24"/>
      <c r="I52" s="24"/>
      <c r="J52" s="7"/>
    </row>
    <row r="53" spans="1:16" ht="15.75" x14ac:dyDescent="0.25">
      <c r="A53" s="23"/>
      <c r="B53" s="24"/>
      <c r="C53" s="24"/>
      <c r="D53" s="24"/>
      <c r="E53" s="24"/>
      <c r="F53" s="24"/>
      <c r="G53" s="24"/>
      <c r="H53" s="24"/>
      <c r="I53" s="24"/>
      <c r="J53" s="7"/>
    </row>
    <row r="54" spans="1:16" ht="45.75" customHeight="1" x14ac:dyDescent="0.25">
      <c r="A54" s="86" t="s">
        <v>151</v>
      </c>
      <c r="B54" s="87"/>
      <c r="C54" s="87"/>
      <c r="D54" s="87"/>
      <c r="E54" s="87"/>
      <c r="F54" s="87"/>
      <c r="G54" s="87"/>
      <c r="H54" s="87"/>
      <c r="I54" s="87"/>
      <c r="J54" s="7"/>
    </row>
    <row r="55" spans="1:16" ht="15.75" x14ac:dyDescent="0.25">
      <c r="A55" s="70" t="s">
        <v>150</v>
      </c>
      <c r="B55" s="26"/>
      <c r="C55" s="26"/>
      <c r="D55" s="26"/>
      <c r="E55" s="26"/>
      <c r="F55" s="26"/>
      <c r="G55" s="26"/>
      <c r="H55" s="26"/>
      <c r="I55" s="26"/>
      <c r="J55" s="27"/>
    </row>
    <row r="57" spans="1:16" ht="60" x14ac:dyDescent="0.25">
      <c r="K57" s="1" t="s">
        <v>1</v>
      </c>
      <c r="L57" s="1" t="s">
        <v>0</v>
      </c>
      <c r="M57" s="1" t="s">
        <v>2</v>
      </c>
      <c r="N57" s="1" t="s">
        <v>120</v>
      </c>
      <c r="O57" s="1" t="s">
        <v>3</v>
      </c>
      <c r="P57" s="1" t="s">
        <v>4</v>
      </c>
    </row>
    <row r="58" spans="1:16" x14ac:dyDescent="0.25">
      <c r="K58" s="2">
        <f>C41</f>
        <v>40</v>
      </c>
      <c r="L58">
        <f>C42</f>
        <v>41</v>
      </c>
      <c r="M58" s="36">
        <f>(P58-32)*0.555555556</f>
        <v>48.790503344587947</v>
      </c>
      <c r="N58" s="36" t="str">
        <f>TEXT(M58,0)</f>
        <v>49</v>
      </c>
      <c r="O58">
        <f>K58*(1.8)+32</f>
        <v>104</v>
      </c>
      <c r="P58" s="2">
        <f>-42.379+2.04901523*(O58)+10.14*(L58)-0.22475*(O58)*(L58)-0.00683783*(O58)^2-0.05481717*(L58)^2+0.00122874*(O58)^2*(L58)+0.00085282*(O58)*(L58)^2-0.00000199*(O58)^2*(L58)^2</f>
        <v>119.82290594999999</v>
      </c>
    </row>
    <row r="59" spans="1:16" x14ac:dyDescent="0.25">
      <c r="K59" s="47" t="s">
        <v>16</v>
      </c>
    </row>
    <row r="60" spans="1:16" x14ac:dyDescent="0.25">
      <c r="K60" t="s">
        <v>128</v>
      </c>
      <c r="L60">
        <v>0</v>
      </c>
    </row>
    <row r="61" spans="1:16" x14ac:dyDescent="0.25">
      <c r="K61" t="s">
        <v>99</v>
      </c>
      <c r="L61">
        <v>1</v>
      </c>
    </row>
    <row r="62" spans="1:16" x14ac:dyDescent="0.25">
      <c r="K62" t="s">
        <v>18</v>
      </c>
      <c r="L62">
        <v>2</v>
      </c>
    </row>
    <row r="63" spans="1:16" x14ac:dyDescent="0.25">
      <c r="K63" t="s">
        <v>19</v>
      </c>
      <c r="L63">
        <v>3</v>
      </c>
    </row>
    <row r="65" spans="11:12" x14ac:dyDescent="0.25">
      <c r="K65" s="47" t="s">
        <v>20</v>
      </c>
    </row>
    <row r="66" spans="11:12" x14ac:dyDescent="0.25">
      <c r="K66" t="s">
        <v>21</v>
      </c>
      <c r="L66">
        <v>0</v>
      </c>
    </row>
    <row r="67" spans="11:12" x14ac:dyDescent="0.25">
      <c r="K67" t="s">
        <v>129</v>
      </c>
      <c r="L67">
        <v>1</v>
      </c>
    </row>
    <row r="68" spans="11:12" x14ac:dyDescent="0.25">
      <c r="K68" t="s">
        <v>130</v>
      </c>
      <c r="L68">
        <v>2</v>
      </c>
    </row>
    <row r="69" spans="11:12" x14ac:dyDescent="0.25">
      <c r="K69" t="s">
        <v>96</v>
      </c>
      <c r="L69">
        <v>3</v>
      </c>
    </row>
    <row r="71" spans="11:12" x14ac:dyDescent="0.25">
      <c r="K71" s="47" t="s">
        <v>24</v>
      </c>
    </row>
    <row r="72" spans="11:12" x14ac:dyDescent="0.25">
      <c r="K72" t="s">
        <v>25</v>
      </c>
      <c r="L72">
        <v>0</v>
      </c>
    </row>
    <row r="73" spans="11:12" x14ac:dyDescent="0.25">
      <c r="K73" t="s">
        <v>26</v>
      </c>
      <c r="L73">
        <v>3</v>
      </c>
    </row>
    <row r="75" spans="11:12" x14ac:dyDescent="0.25">
      <c r="K75" s="47" t="s">
        <v>27</v>
      </c>
    </row>
    <row r="76" spans="11:12" x14ac:dyDescent="0.25">
      <c r="K76" t="s">
        <v>28</v>
      </c>
      <c r="L76">
        <v>1</v>
      </c>
    </row>
    <row r="77" spans="11:12" x14ac:dyDescent="0.25">
      <c r="K77" t="s">
        <v>29</v>
      </c>
      <c r="L77">
        <v>2</v>
      </c>
    </row>
    <row r="78" spans="11:12" x14ac:dyDescent="0.25">
      <c r="K78" t="s">
        <v>30</v>
      </c>
      <c r="L78">
        <v>3</v>
      </c>
    </row>
    <row r="80" spans="11:12" x14ac:dyDescent="0.25">
      <c r="K80" s="47" t="s">
        <v>31</v>
      </c>
    </row>
    <row r="81" spans="11:12" x14ac:dyDescent="0.25">
      <c r="K81" t="s">
        <v>32</v>
      </c>
      <c r="L81">
        <v>0</v>
      </c>
    </row>
    <row r="82" spans="11:12" x14ac:dyDescent="0.25">
      <c r="K82" t="s">
        <v>152</v>
      </c>
      <c r="L82">
        <v>1</v>
      </c>
    </row>
    <row r="83" spans="11:12" x14ac:dyDescent="0.25">
      <c r="K83" t="s">
        <v>153</v>
      </c>
      <c r="L83">
        <v>2</v>
      </c>
    </row>
    <row r="84" spans="11:12" x14ac:dyDescent="0.25">
      <c r="K84" t="s">
        <v>154</v>
      </c>
      <c r="L84">
        <v>3</v>
      </c>
    </row>
    <row r="86" spans="11:12" x14ac:dyDescent="0.25">
      <c r="K86" s="47" t="s">
        <v>34</v>
      </c>
    </row>
    <row r="87" spans="11:12" x14ac:dyDescent="0.25">
      <c r="K87" t="s">
        <v>131</v>
      </c>
      <c r="L87">
        <v>0</v>
      </c>
    </row>
    <row r="88" spans="11:12" x14ac:dyDescent="0.25">
      <c r="K88" t="s">
        <v>132</v>
      </c>
      <c r="L88">
        <v>1</v>
      </c>
    </row>
    <row r="89" spans="11:12" x14ac:dyDescent="0.25">
      <c r="K89" t="s">
        <v>36</v>
      </c>
      <c r="L89">
        <v>2</v>
      </c>
    </row>
    <row r="90" spans="11:12" x14ac:dyDescent="0.25">
      <c r="K90" t="s">
        <v>37</v>
      </c>
      <c r="L90">
        <v>3</v>
      </c>
    </row>
    <row r="92" spans="11:12" x14ac:dyDescent="0.25">
      <c r="K92" s="47" t="s">
        <v>38</v>
      </c>
    </row>
    <row r="93" spans="11:12" x14ac:dyDescent="0.25">
      <c r="K93" t="s">
        <v>124</v>
      </c>
      <c r="L93">
        <v>0</v>
      </c>
    </row>
    <row r="94" spans="11:12" x14ac:dyDescent="0.25">
      <c r="K94" s="48" t="s">
        <v>123</v>
      </c>
      <c r="L94">
        <v>1</v>
      </c>
    </row>
    <row r="95" spans="11:12" x14ac:dyDescent="0.25">
      <c r="K95" s="48" t="s">
        <v>40</v>
      </c>
      <c r="L95">
        <v>2</v>
      </c>
    </row>
    <row r="96" spans="11:12" x14ac:dyDescent="0.25">
      <c r="K96" s="48" t="s">
        <v>41</v>
      </c>
      <c r="L96">
        <v>3</v>
      </c>
    </row>
    <row r="97" spans="11:12" x14ac:dyDescent="0.25">
      <c r="K97" s="47"/>
    </row>
    <row r="98" spans="11:12" x14ac:dyDescent="0.25">
      <c r="K98" s="47" t="s">
        <v>42</v>
      </c>
    </row>
    <row r="99" spans="11:12" x14ac:dyDescent="0.25">
      <c r="K99" s="48" t="s">
        <v>43</v>
      </c>
      <c r="L99">
        <v>1</v>
      </c>
    </row>
    <row r="100" spans="11:12" x14ac:dyDescent="0.25">
      <c r="K100" s="48" t="s">
        <v>44</v>
      </c>
      <c r="L100">
        <v>2</v>
      </c>
    </row>
    <row r="101" spans="11:12" x14ac:dyDescent="0.25">
      <c r="K101" s="48" t="s">
        <v>45</v>
      </c>
      <c r="L101">
        <v>3</v>
      </c>
    </row>
    <row r="102" spans="11:12" x14ac:dyDescent="0.25">
      <c r="K102" s="47"/>
    </row>
    <row r="103" spans="11:12" x14ac:dyDescent="0.25">
      <c r="K103" s="47" t="s">
        <v>46</v>
      </c>
    </row>
    <row r="104" spans="11:12" x14ac:dyDescent="0.25">
      <c r="K104" s="48" t="s">
        <v>47</v>
      </c>
      <c r="L104">
        <v>0</v>
      </c>
    </row>
    <row r="105" spans="11:12" x14ac:dyDescent="0.25">
      <c r="K105" s="48" t="s">
        <v>48</v>
      </c>
      <c r="L105">
        <v>3</v>
      </c>
    </row>
    <row r="106" spans="11:12" x14ac:dyDescent="0.25">
      <c r="K106" s="47"/>
    </row>
    <row r="107" spans="11:12" x14ac:dyDescent="0.25">
      <c r="K107" s="47"/>
    </row>
    <row r="108" spans="11:12" x14ac:dyDescent="0.25">
      <c r="K108" s="47" t="s">
        <v>49</v>
      </c>
    </row>
    <row r="109" spans="11:12" x14ac:dyDescent="0.25">
      <c r="K109" s="48" t="s">
        <v>133</v>
      </c>
      <c r="L109">
        <v>0</v>
      </c>
    </row>
    <row r="110" spans="11:12" x14ac:dyDescent="0.25">
      <c r="K110" s="48" t="s">
        <v>134</v>
      </c>
      <c r="L110">
        <v>1</v>
      </c>
    </row>
    <row r="111" spans="11:12" x14ac:dyDescent="0.25">
      <c r="K111" s="48" t="s">
        <v>135</v>
      </c>
      <c r="L111">
        <v>2</v>
      </c>
    </row>
    <row r="112" spans="11:12" x14ac:dyDescent="0.25">
      <c r="K112" s="48" t="s">
        <v>52</v>
      </c>
      <c r="L112">
        <v>3</v>
      </c>
    </row>
    <row r="113" spans="11:12" x14ac:dyDescent="0.25">
      <c r="K113" s="47"/>
    </row>
    <row r="114" spans="11:12" x14ac:dyDescent="0.25">
      <c r="K114" s="47" t="s">
        <v>53</v>
      </c>
    </row>
    <row r="115" spans="11:12" x14ac:dyDescent="0.25">
      <c r="K115" s="47" t="s">
        <v>32</v>
      </c>
      <c r="L115">
        <v>0</v>
      </c>
    </row>
    <row r="116" spans="11:12" x14ac:dyDescent="0.25">
      <c r="K116" s="48" t="s">
        <v>136</v>
      </c>
      <c r="L116">
        <v>1</v>
      </c>
    </row>
    <row r="117" spans="11:12" x14ac:dyDescent="0.25">
      <c r="K117" s="47" t="s">
        <v>137</v>
      </c>
      <c r="L117">
        <v>2</v>
      </c>
    </row>
    <row r="118" spans="11:12" x14ac:dyDescent="0.25">
      <c r="K118" s="48" t="s">
        <v>100</v>
      </c>
      <c r="L118">
        <v>3</v>
      </c>
    </row>
    <row r="119" spans="11:12" x14ac:dyDescent="0.25">
      <c r="K119" s="47"/>
    </row>
    <row r="120" spans="11:12" x14ac:dyDescent="0.25">
      <c r="K120" s="47"/>
    </row>
    <row r="121" spans="11:12" x14ac:dyDescent="0.25">
      <c r="K121" s="47" t="s">
        <v>56</v>
      </c>
    </row>
    <row r="122" spans="11:12" x14ac:dyDescent="0.25">
      <c r="K122" t="s">
        <v>57</v>
      </c>
      <c r="L122">
        <v>0</v>
      </c>
    </row>
    <row r="123" spans="11:12" x14ac:dyDescent="0.25">
      <c r="K123" t="s">
        <v>58</v>
      </c>
      <c r="L123">
        <v>3</v>
      </c>
    </row>
    <row r="125" spans="11:12" x14ac:dyDescent="0.25">
      <c r="K125" s="47" t="s">
        <v>60</v>
      </c>
    </row>
    <row r="126" spans="11:12" x14ac:dyDescent="0.25">
      <c r="K126" t="s">
        <v>101</v>
      </c>
      <c r="L126">
        <v>2</v>
      </c>
    </row>
    <row r="127" spans="11:12" x14ac:dyDescent="0.25">
      <c r="K127" t="s">
        <v>102</v>
      </c>
      <c r="L127">
        <v>4</v>
      </c>
    </row>
    <row r="128" spans="11:12" x14ac:dyDescent="0.25">
      <c r="K128" t="s">
        <v>103</v>
      </c>
      <c r="L128">
        <v>6</v>
      </c>
    </row>
    <row r="130" spans="11:20" x14ac:dyDescent="0.25">
      <c r="K130" s="47" t="s">
        <v>104</v>
      </c>
    </row>
    <row r="131" spans="11:20" x14ac:dyDescent="0.25">
      <c r="K131" t="s">
        <v>119</v>
      </c>
      <c r="L131">
        <v>0</v>
      </c>
    </row>
    <row r="132" spans="11:20" x14ac:dyDescent="0.25">
      <c r="K132" t="s">
        <v>138</v>
      </c>
      <c r="L132">
        <v>1</v>
      </c>
    </row>
    <row r="133" spans="11:20" x14ac:dyDescent="0.25">
      <c r="K133" t="s">
        <v>105</v>
      </c>
      <c r="L133">
        <v>2</v>
      </c>
    </row>
    <row r="134" spans="11:20" x14ac:dyDescent="0.25">
      <c r="K134" t="s">
        <v>106</v>
      </c>
      <c r="L134">
        <v>3</v>
      </c>
    </row>
    <row r="136" spans="11:20" x14ac:dyDescent="0.25">
      <c r="K136" t="s">
        <v>110</v>
      </c>
    </row>
    <row r="137" spans="11:20" x14ac:dyDescent="0.25">
      <c r="K137" t="s">
        <v>111</v>
      </c>
      <c r="L137">
        <v>1</v>
      </c>
      <c r="O137">
        <v>1</v>
      </c>
      <c r="P137" t="s">
        <v>126</v>
      </c>
      <c r="R137">
        <v>1</v>
      </c>
      <c r="S137" t="str">
        <f>TEXT(R137,0)</f>
        <v>1</v>
      </c>
      <c r="T137" t="s">
        <v>111</v>
      </c>
    </row>
    <row r="138" spans="11:20" x14ac:dyDescent="0.25">
      <c r="K138" t="s">
        <v>112</v>
      </c>
      <c r="L138">
        <v>2</v>
      </c>
      <c r="O138">
        <v>2</v>
      </c>
      <c r="P138" t="s">
        <v>126</v>
      </c>
      <c r="R138">
        <v>2</v>
      </c>
      <c r="S138" t="str">
        <f t="shared" ref="S138:S186" si="0">TEXT(R138,0)</f>
        <v>2</v>
      </c>
      <c r="T138" t="s">
        <v>111</v>
      </c>
    </row>
    <row r="139" spans="11:20" x14ac:dyDescent="0.25">
      <c r="K139" t="s">
        <v>113</v>
      </c>
      <c r="L139">
        <v>3</v>
      </c>
      <c r="O139">
        <v>3</v>
      </c>
      <c r="P139" t="s">
        <v>126</v>
      </c>
      <c r="R139">
        <v>3</v>
      </c>
      <c r="S139" t="str">
        <f t="shared" si="0"/>
        <v>3</v>
      </c>
      <c r="T139" t="s">
        <v>111</v>
      </c>
    </row>
    <row r="140" spans="11:20" x14ac:dyDescent="0.25">
      <c r="K140" t="s">
        <v>114</v>
      </c>
      <c r="L140">
        <v>4</v>
      </c>
      <c r="O140">
        <v>4</v>
      </c>
      <c r="P140" t="s">
        <v>126</v>
      </c>
      <c r="R140">
        <v>4</v>
      </c>
      <c r="S140" t="str">
        <f t="shared" si="0"/>
        <v>4</v>
      </c>
      <c r="T140" t="s">
        <v>111</v>
      </c>
    </row>
    <row r="141" spans="11:20" x14ac:dyDescent="0.25">
      <c r="K141" t="s">
        <v>139</v>
      </c>
      <c r="L141" t="s">
        <v>140</v>
      </c>
      <c r="O141">
        <v>5</v>
      </c>
      <c r="P141" t="s">
        <v>126</v>
      </c>
      <c r="R141">
        <v>5</v>
      </c>
      <c r="S141" t="str">
        <f t="shared" si="0"/>
        <v>5</v>
      </c>
      <c r="T141" t="s">
        <v>111</v>
      </c>
    </row>
    <row r="142" spans="11:20" x14ac:dyDescent="0.25">
      <c r="O142">
        <v>6</v>
      </c>
      <c r="P142" t="s">
        <v>126</v>
      </c>
      <c r="R142">
        <v>6</v>
      </c>
      <c r="S142" t="str">
        <f t="shared" si="0"/>
        <v>6</v>
      </c>
      <c r="T142" t="s">
        <v>111</v>
      </c>
    </row>
    <row r="143" spans="11:20" x14ac:dyDescent="0.25">
      <c r="O143">
        <v>7</v>
      </c>
      <c r="P143" t="s">
        <v>126</v>
      </c>
      <c r="R143">
        <v>7</v>
      </c>
      <c r="S143" t="str">
        <f t="shared" si="0"/>
        <v>7</v>
      </c>
      <c r="T143" t="s">
        <v>111</v>
      </c>
    </row>
    <row r="144" spans="11:20" x14ac:dyDescent="0.25">
      <c r="O144">
        <v>8</v>
      </c>
      <c r="P144" t="s">
        <v>126</v>
      </c>
      <c r="R144">
        <v>8</v>
      </c>
      <c r="S144" t="str">
        <f t="shared" si="0"/>
        <v>8</v>
      </c>
      <c r="T144" t="s">
        <v>111</v>
      </c>
    </row>
    <row r="145" spans="15:20" x14ac:dyDescent="0.25">
      <c r="O145">
        <v>9</v>
      </c>
      <c r="P145" t="s">
        <v>126</v>
      </c>
      <c r="R145">
        <v>9</v>
      </c>
      <c r="S145" t="str">
        <f t="shared" si="0"/>
        <v>9</v>
      </c>
      <c r="T145" t="s">
        <v>111</v>
      </c>
    </row>
    <row r="146" spans="15:20" x14ac:dyDescent="0.25">
      <c r="O146">
        <v>10</v>
      </c>
      <c r="P146" t="s">
        <v>126</v>
      </c>
      <c r="R146">
        <v>10</v>
      </c>
      <c r="S146" t="str">
        <f t="shared" si="0"/>
        <v>10</v>
      </c>
      <c r="T146" t="s">
        <v>111</v>
      </c>
    </row>
    <row r="147" spans="15:20" x14ac:dyDescent="0.25">
      <c r="O147">
        <v>11</v>
      </c>
      <c r="P147" t="s">
        <v>126</v>
      </c>
      <c r="R147">
        <v>11</v>
      </c>
      <c r="S147" t="str">
        <f t="shared" si="0"/>
        <v>11</v>
      </c>
      <c r="T147" t="s">
        <v>111</v>
      </c>
    </row>
    <row r="148" spans="15:20" x14ac:dyDescent="0.25">
      <c r="O148">
        <v>12</v>
      </c>
      <c r="P148" t="s">
        <v>126</v>
      </c>
      <c r="R148">
        <v>12</v>
      </c>
      <c r="S148" t="str">
        <f t="shared" si="0"/>
        <v>12</v>
      </c>
      <c r="T148" t="s">
        <v>111</v>
      </c>
    </row>
    <row r="149" spans="15:20" x14ac:dyDescent="0.25">
      <c r="O149">
        <v>13</v>
      </c>
      <c r="P149" t="s">
        <v>126</v>
      </c>
      <c r="R149">
        <v>13</v>
      </c>
      <c r="S149" t="str">
        <f t="shared" si="0"/>
        <v>13</v>
      </c>
      <c r="T149" t="s">
        <v>111</v>
      </c>
    </row>
    <row r="150" spans="15:20" x14ac:dyDescent="0.25">
      <c r="O150">
        <v>14</v>
      </c>
      <c r="P150" t="s">
        <v>126</v>
      </c>
      <c r="R150">
        <v>14</v>
      </c>
      <c r="S150" t="str">
        <f t="shared" si="0"/>
        <v>14</v>
      </c>
      <c r="T150" t="s">
        <v>111</v>
      </c>
    </row>
    <row r="151" spans="15:20" x14ac:dyDescent="0.25">
      <c r="O151">
        <v>15</v>
      </c>
      <c r="P151" t="s">
        <v>126</v>
      </c>
      <c r="R151">
        <v>15</v>
      </c>
      <c r="S151" t="str">
        <f t="shared" si="0"/>
        <v>15</v>
      </c>
      <c r="T151" t="s">
        <v>111</v>
      </c>
    </row>
    <row r="152" spans="15:20" x14ac:dyDescent="0.25">
      <c r="O152">
        <v>16</v>
      </c>
      <c r="P152" t="s">
        <v>126</v>
      </c>
      <c r="R152">
        <v>16</v>
      </c>
      <c r="S152" t="str">
        <f t="shared" si="0"/>
        <v>16</v>
      </c>
      <c r="T152" t="s">
        <v>111</v>
      </c>
    </row>
    <row r="153" spans="15:20" x14ac:dyDescent="0.25">
      <c r="O153">
        <v>17</v>
      </c>
      <c r="P153" t="s">
        <v>126</v>
      </c>
      <c r="R153">
        <v>17</v>
      </c>
      <c r="S153" t="str">
        <f t="shared" si="0"/>
        <v>17</v>
      </c>
      <c r="T153" t="s">
        <v>111</v>
      </c>
    </row>
    <row r="154" spans="15:20" x14ac:dyDescent="0.25">
      <c r="O154">
        <v>18</v>
      </c>
      <c r="P154" t="s">
        <v>126</v>
      </c>
      <c r="R154">
        <v>18</v>
      </c>
      <c r="S154" t="str">
        <f t="shared" si="0"/>
        <v>18</v>
      </c>
      <c r="T154" t="s">
        <v>111</v>
      </c>
    </row>
    <row r="155" spans="15:20" x14ac:dyDescent="0.25">
      <c r="O155">
        <v>19</v>
      </c>
      <c r="P155" t="s">
        <v>126</v>
      </c>
      <c r="R155">
        <v>19</v>
      </c>
      <c r="S155" t="str">
        <f t="shared" si="0"/>
        <v>19</v>
      </c>
      <c r="T155" t="s">
        <v>111</v>
      </c>
    </row>
    <row r="156" spans="15:20" x14ac:dyDescent="0.25">
      <c r="O156">
        <v>20</v>
      </c>
      <c r="P156" t="s">
        <v>126</v>
      </c>
      <c r="R156">
        <v>20</v>
      </c>
      <c r="S156" t="str">
        <f t="shared" si="0"/>
        <v>20</v>
      </c>
      <c r="T156" t="s">
        <v>111</v>
      </c>
    </row>
    <row r="157" spans="15:20" x14ac:dyDescent="0.25">
      <c r="O157">
        <v>21</v>
      </c>
      <c r="P157" t="s">
        <v>126</v>
      </c>
      <c r="R157">
        <v>21</v>
      </c>
      <c r="S157" t="str">
        <f t="shared" si="0"/>
        <v>21</v>
      </c>
      <c r="T157" t="s">
        <v>111</v>
      </c>
    </row>
    <row r="158" spans="15:20" x14ac:dyDescent="0.25">
      <c r="O158">
        <v>22</v>
      </c>
      <c r="P158" t="s">
        <v>126</v>
      </c>
      <c r="R158">
        <v>22</v>
      </c>
      <c r="S158" t="str">
        <f t="shared" si="0"/>
        <v>22</v>
      </c>
      <c r="T158" t="s">
        <v>111</v>
      </c>
    </row>
    <row r="159" spans="15:20" x14ac:dyDescent="0.25">
      <c r="O159">
        <v>23</v>
      </c>
      <c r="P159" t="s">
        <v>126</v>
      </c>
      <c r="R159">
        <v>23</v>
      </c>
      <c r="S159" t="str">
        <f t="shared" si="0"/>
        <v>23</v>
      </c>
      <c r="T159" t="s">
        <v>111</v>
      </c>
    </row>
    <row r="160" spans="15:20" x14ac:dyDescent="0.25">
      <c r="O160">
        <v>24</v>
      </c>
      <c r="P160" t="s">
        <v>126</v>
      </c>
      <c r="R160">
        <v>24</v>
      </c>
      <c r="S160" t="str">
        <f t="shared" si="0"/>
        <v>24</v>
      </c>
      <c r="T160" t="s">
        <v>111</v>
      </c>
    </row>
    <row r="161" spans="15:20" x14ac:dyDescent="0.25">
      <c r="O161">
        <v>25</v>
      </c>
      <c r="P161" t="s">
        <v>121</v>
      </c>
      <c r="R161">
        <v>25</v>
      </c>
      <c r="S161" t="str">
        <f t="shared" si="0"/>
        <v>25</v>
      </c>
      <c r="T161" t="s">
        <v>111</v>
      </c>
    </row>
    <row r="162" spans="15:20" x14ac:dyDescent="0.25">
      <c r="O162">
        <v>26</v>
      </c>
      <c r="P162" t="s">
        <v>121</v>
      </c>
      <c r="R162">
        <v>26</v>
      </c>
      <c r="S162" t="str">
        <f t="shared" si="0"/>
        <v>26</v>
      </c>
      <c r="T162" t="s">
        <v>111</v>
      </c>
    </row>
    <row r="163" spans="15:20" x14ac:dyDescent="0.25">
      <c r="O163">
        <v>27</v>
      </c>
      <c r="P163" t="s">
        <v>121</v>
      </c>
      <c r="R163">
        <v>27</v>
      </c>
      <c r="S163" t="str">
        <f t="shared" si="0"/>
        <v>27</v>
      </c>
      <c r="T163" t="s">
        <v>111</v>
      </c>
    </row>
    <row r="164" spans="15:20" x14ac:dyDescent="0.25">
      <c r="O164">
        <v>28</v>
      </c>
      <c r="P164" t="s">
        <v>121</v>
      </c>
      <c r="R164">
        <v>28</v>
      </c>
      <c r="S164" t="str">
        <f t="shared" si="0"/>
        <v>28</v>
      </c>
      <c r="T164" t="s">
        <v>112</v>
      </c>
    </row>
    <row r="165" spans="15:20" x14ac:dyDescent="0.25">
      <c r="O165">
        <v>29</v>
      </c>
      <c r="P165" t="s">
        <v>121</v>
      </c>
      <c r="R165">
        <v>29</v>
      </c>
      <c r="S165" t="str">
        <f t="shared" si="0"/>
        <v>29</v>
      </c>
      <c r="T165" t="s">
        <v>112</v>
      </c>
    </row>
    <row r="166" spans="15:20" x14ac:dyDescent="0.25">
      <c r="O166">
        <v>30</v>
      </c>
      <c r="P166" t="s">
        <v>121</v>
      </c>
      <c r="R166">
        <v>30</v>
      </c>
      <c r="S166" t="str">
        <f t="shared" si="0"/>
        <v>30</v>
      </c>
      <c r="T166" t="s">
        <v>112</v>
      </c>
    </row>
    <row r="167" spans="15:20" x14ac:dyDescent="0.25">
      <c r="O167">
        <v>31</v>
      </c>
      <c r="P167" t="s">
        <v>121</v>
      </c>
      <c r="R167">
        <v>31</v>
      </c>
      <c r="S167" t="str">
        <f t="shared" si="0"/>
        <v>31</v>
      </c>
      <c r="T167" t="s">
        <v>112</v>
      </c>
    </row>
    <row r="168" spans="15:20" x14ac:dyDescent="0.25">
      <c r="O168">
        <v>32</v>
      </c>
      <c r="P168" t="s">
        <v>121</v>
      </c>
      <c r="R168">
        <v>32</v>
      </c>
      <c r="S168" t="str">
        <f t="shared" si="0"/>
        <v>32</v>
      </c>
      <c r="T168" t="s">
        <v>112</v>
      </c>
    </row>
    <row r="169" spans="15:20" x14ac:dyDescent="0.25">
      <c r="O169">
        <v>33</v>
      </c>
      <c r="P169" t="s">
        <v>121</v>
      </c>
      <c r="R169">
        <v>33</v>
      </c>
      <c r="S169" t="str">
        <f t="shared" si="0"/>
        <v>33</v>
      </c>
      <c r="T169" t="s">
        <v>112</v>
      </c>
    </row>
    <row r="170" spans="15:20" x14ac:dyDescent="0.25">
      <c r="O170">
        <v>34</v>
      </c>
      <c r="P170" t="s">
        <v>121</v>
      </c>
      <c r="R170">
        <v>34</v>
      </c>
      <c r="S170" t="str">
        <f t="shared" si="0"/>
        <v>34</v>
      </c>
      <c r="T170" t="s">
        <v>113</v>
      </c>
    </row>
    <row r="171" spans="15:20" x14ac:dyDescent="0.25">
      <c r="O171">
        <v>35</v>
      </c>
      <c r="P171" t="s">
        <v>121</v>
      </c>
      <c r="R171">
        <v>35</v>
      </c>
      <c r="S171" t="str">
        <f t="shared" si="0"/>
        <v>35</v>
      </c>
      <c r="T171" t="s">
        <v>113</v>
      </c>
    </row>
    <row r="172" spans="15:20" x14ac:dyDescent="0.25">
      <c r="O172">
        <v>36</v>
      </c>
      <c r="P172" t="s">
        <v>121</v>
      </c>
      <c r="R172">
        <v>36</v>
      </c>
      <c r="S172" t="str">
        <f t="shared" si="0"/>
        <v>36</v>
      </c>
      <c r="T172" t="s">
        <v>113</v>
      </c>
    </row>
    <row r="173" spans="15:20" x14ac:dyDescent="0.25">
      <c r="O173">
        <v>37</v>
      </c>
      <c r="P173" t="s">
        <v>121</v>
      </c>
      <c r="R173">
        <v>37</v>
      </c>
      <c r="S173" t="str">
        <f t="shared" si="0"/>
        <v>37</v>
      </c>
      <c r="T173" t="s">
        <v>113</v>
      </c>
    </row>
    <row r="174" spans="15:20" x14ac:dyDescent="0.25">
      <c r="O174">
        <v>38</v>
      </c>
      <c r="P174" t="s">
        <v>121</v>
      </c>
      <c r="R174">
        <v>38</v>
      </c>
      <c r="S174" t="str">
        <f t="shared" si="0"/>
        <v>38</v>
      </c>
      <c r="T174" t="s">
        <v>113</v>
      </c>
    </row>
    <row r="175" spans="15:20" x14ac:dyDescent="0.25">
      <c r="O175">
        <v>39</v>
      </c>
      <c r="P175" t="s">
        <v>121</v>
      </c>
      <c r="R175">
        <v>39</v>
      </c>
      <c r="S175" t="str">
        <f t="shared" si="0"/>
        <v>39</v>
      </c>
      <c r="T175" t="s">
        <v>113</v>
      </c>
    </row>
    <row r="176" spans="15:20" x14ac:dyDescent="0.25">
      <c r="O176">
        <v>40</v>
      </c>
      <c r="P176" t="s">
        <v>121</v>
      </c>
      <c r="R176">
        <v>40</v>
      </c>
      <c r="S176" t="str">
        <f t="shared" si="0"/>
        <v>40</v>
      </c>
      <c r="T176" t="s">
        <v>113</v>
      </c>
    </row>
    <row r="177" spans="15:20" x14ac:dyDescent="0.25">
      <c r="O177">
        <v>41</v>
      </c>
      <c r="P177" t="s">
        <v>121</v>
      </c>
      <c r="R177">
        <v>41</v>
      </c>
      <c r="S177" t="str">
        <f t="shared" si="0"/>
        <v>41</v>
      </c>
      <c r="T177" t="s">
        <v>113</v>
      </c>
    </row>
    <row r="178" spans="15:20" x14ac:dyDescent="0.25">
      <c r="O178">
        <v>42</v>
      </c>
      <c r="P178" t="s">
        <v>121</v>
      </c>
      <c r="R178">
        <v>42</v>
      </c>
      <c r="S178" t="str">
        <f t="shared" si="0"/>
        <v>42</v>
      </c>
      <c r="T178" t="s">
        <v>114</v>
      </c>
    </row>
    <row r="179" spans="15:20" x14ac:dyDescent="0.25">
      <c r="O179">
        <v>43</v>
      </c>
      <c r="P179" t="s">
        <v>121</v>
      </c>
      <c r="R179">
        <v>43</v>
      </c>
      <c r="S179" t="str">
        <f t="shared" si="0"/>
        <v>43</v>
      </c>
      <c r="T179" t="s">
        <v>114</v>
      </c>
    </row>
    <row r="180" spans="15:20" x14ac:dyDescent="0.25">
      <c r="O180">
        <v>44</v>
      </c>
      <c r="P180" t="s">
        <v>121</v>
      </c>
      <c r="R180">
        <v>44</v>
      </c>
      <c r="S180" t="str">
        <f t="shared" si="0"/>
        <v>44</v>
      </c>
      <c r="T180" t="s">
        <v>114</v>
      </c>
    </row>
    <row r="181" spans="15:20" x14ac:dyDescent="0.25">
      <c r="O181">
        <v>45</v>
      </c>
      <c r="P181" t="s">
        <v>121</v>
      </c>
      <c r="R181">
        <v>45</v>
      </c>
      <c r="S181" t="str">
        <f t="shared" si="0"/>
        <v>45</v>
      </c>
      <c r="T181" t="s">
        <v>114</v>
      </c>
    </row>
    <row r="182" spans="15:20" x14ac:dyDescent="0.25">
      <c r="O182">
        <v>46</v>
      </c>
      <c r="P182" t="s">
        <v>121</v>
      </c>
      <c r="R182">
        <v>46</v>
      </c>
      <c r="S182" t="str">
        <f t="shared" si="0"/>
        <v>46</v>
      </c>
      <c r="T182" t="s">
        <v>114</v>
      </c>
    </row>
    <row r="183" spans="15:20" x14ac:dyDescent="0.25">
      <c r="O183">
        <v>47</v>
      </c>
      <c r="P183" t="s">
        <v>121</v>
      </c>
      <c r="R183">
        <v>47</v>
      </c>
      <c r="S183" t="str">
        <f t="shared" si="0"/>
        <v>47</v>
      </c>
      <c r="T183" t="s">
        <v>114</v>
      </c>
    </row>
    <row r="184" spans="15:20" x14ac:dyDescent="0.25">
      <c r="O184">
        <v>48</v>
      </c>
      <c r="P184" t="s">
        <v>121</v>
      </c>
      <c r="R184">
        <v>48</v>
      </c>
      <c r="S184" t="str">
        <f t="shared" si="0"/>
        <v>48</v>
      </c>
      <c r="T184" t="s">
        <v>114</v>
      </c>
    </row>
    <row r="185" spans="15:20" x14ac:dyDescent="0.25">
      <c r="O185">
        <v>49</v>
      </c>
      <c r="P185" t="s">
        <v>121</v>
      </c>
      <c r="R185">
        <v>49</v>
      </c>
      <c r="S185" t="str">
        <f t="shared" si="0"/>
        <v>49</v>
      </c>
      <c r="T185" t="s">
        <v>114</v>
      </c>
    </row>
    <row r="186" spans="15:20" x14ac:dyDescent="0.25">
      <c r="O186">
        <v>50</v>
      </c>
      <c r="P186" t="s">
        <v>121</v>
      </c>
      <c r="R186">
        <v>50</v>
      </c>
      <c r="S186" t="str">
        <f t="shared" si="0"/>
        <v>50</v>
      </c>
      <c r="T186" t="s">
        <v>114</v>
      </c>
    </row>
    <row r="187" spans="15:20" x14ac:dyDescent="0.25">
      <c r="O187">
        <v>51</v>
      </c>
      <c r="P187" t="s">
        <v>121</v>
      </c>
      <c r="R187">
        <v>51</v>
      </c>
      <c r="S187" t="str">
        <f t="shared" ref="S187:S196" si="1">TEXT(R187,0)</f>
        <v>51</v>
      </c>
      <c r="T187" t="s">
        <v>114</v>
      </c>
    </row>
    <row r="188" spans="15:20" x14ac:dyDescent="0.25">
      <c r="O188">
        <v>52</v>
      </c>
      <c r="P188" t="s">
        <v>121</v>
      </c>
      <c r="R188">
        <v>52</v>
      </c>
      <c r="S188" t="str">
        <f t="shared" si="1"/>
        <v>52</v>
      </c>
      <c r="T188" t="s">
        <v>114</v>
      </c>
    </row>
    <row r="189" spans="15:20" x14ac:dyDescent="0.25">
      <c r="O189">
        <v>53</v>
      </c>
      <c r="P189" t="s">
        <v>121</v>
      </c>
      <c r="R189">
        <v>53</v>
      </c>
      <c r="S189" t="str">
        <f t="shared" si="1"/>
        <v>53</v>
      </c>
      <c r="T189" t="s">
        <v>139</v>
      </c>
    </row>
    <row r="190" spans="15:20" x14ac:dyDescent="0.25">
      <c r="O190">
        <v>54</v>
      </c>
      <c r="P190" t="s">
        <v>121</v>
      </c>
      <c r="R190">
        <v>54</v>
      </c>
      <c r="S190" t="str">
        <f t="shared" si="1"/>
        <v>54</v>
      </c>
      <c r="T190" t="s">
        <v>139</v>
      </c>
    </row>
    <row r="191" spans="15:20" x14ac:dyDescent="0.25">
      <c r="O191">
        <v>55</v>
      </c>
      <c r="P191" t="s">
        <v>121</v>
      </c>
      <c r="R191">
        <v>55</v>
      </c>
      <c r="S191" t="str">
        <f t="shared" si="1"/>
        <v>55</v>
      </c>
      <c r="T191" t="s">
        <v>139</v>
      </c>
    </row>
    <row r="192" spans="15:20" x14ac:dyDescent="0.25">
      <c r="O192">
        <v>56</v>
      </c>
      <c r="P192" t="s">
        <v>121</v>
      </c>
      <c r="R192">
        <v>56</v>
      </c>
      <c r="S192" t="str">
        <f t="shared" si="1"/>
        <v>56</v>
      </c>
      <c r="T192" t="s">
        <v>139</v>
      </c>
    </row>
    <row r="193" spans="15:20" x14ac:dyDescent="0.25">
      <c r="O193">
        <v>57</v>
      </c>
      <c r="P193" t="s">
        <v>121</v>
      </c>
      <c r="R193">
        <v>57</v>
      </c>
      <c r="S193" t="str">
        <f t="shared" si="1"/>
        <v>57</v>
      </c>
      <c r="T193" t="s">
        <v>139</v>
      </c>
    </row>
    <row r="194" spans="15:20" x14ac:dyDescent="0.25">
      <c r="O194">
        <v>58</v>
      </c>
      <c r="P194" t="s">
        <v>121</v>
      </c>
      <c r="R194">
        <v>58</v>
      </c>
      <c r="S194" t="str">
        <f t="shared" si="1"/>
        <v>58</v>
      </c>
      <c r="T194" t="s">
        <v>139</v>
      </c>
    </row>
    <row r="195" spans="15:20" x14ac:dyDescent="0.25">
      <c r="O195">
        <v>59</v>
      </c>
      <c r="P195" t="s">
        <v>121</v>
      </c>
      <c r="R195">
        <v>59</v>
      </c>
      <c r="S195" t="str">
        <f t="shared" si="1"/>
        <v>59</v>
      </c>
      <c r="T195" t="s">
        <v>139</v>
      </c>
    </row>
    <row r="196" spans="15:20" x14ac:dyDescent="0.25">
      <c r="O196">
        <v>60</v>
      </c>
      <c r="P196" t="s">
        <v>122</v>
      </c>
      <c r="R196">
        <v>60</v>
      </c>
      <c r="S196" t="str">
        <f t="shared" si="1"/>
        <v>60</v>
      </c>
      <c r="T196" t="s">
        <v>139</v>
      </c>
    </row>
    <row r="197" spans="15:20" x14ac:dyDescent="0.25">
      <c r="O197">
        <v>61</v>
      </c>
      <c r="P197" t="s">
        <v>122</v>
      </c>
      <c r="R197">
        <v>61</v>
      </c>
      <c r="S197" t="str">
        <f t="shared" ref="S197:S209" si="2">TEXT(R197,0)</f>
        <v>61</v>
      </c>
      <c r="T197" t="s">
        <v>139</v>
      </c>
    </row>
    <row r="198" spans="15:20" x14ac:dyDescent="0.25">
      <c r="O198">
        <v>62</v>
      </c>
      <c r="P198" t="s">
        <v>122</v>
      </c>
      <c r="R198">
        <v>62</v>
      </c>
      <c r="S198" t="str">
        <f t="shared" si="2"/>
        <v>62</v>
      </c>
      <c r="T198" t="s">
        <v>139</v>
      </c>
    </row>
    <row r="199" spans="15:20" x14ac:dyDescent="0.25">
      <c r="O199">
        <v>63</v>
      </c>
      <c r="P199" t="s">
        <v>122</v>
      </c>
      <c r="R199">
        <v>63</v>
      </c>
      <c r="S199" t="str">
        <f t="shared" si="2"/>
        <v>63</v>
      </c>
      <c r="T199" t="s">
        <v>139</v>
      </c>
    </row>
    <row r="200" spans="15:20" x14ac:dyDescent="0.25">
      <c r="O200">
        <v>64</v>
      </c>
      <c r="P200" t="s">
        <v>122</v>
      </c>
      <c r="R200">
        <v>64</v>
      </c>
      <c r="S200" t="str">
        <f t="shared" si="2"/>
        <v>64</v>
      </c>
      <c r="T200" t="s">
        <v>139</v>
      </c>
    </row>
    <row r="201" spans="15:20" x14ac:dyDescent="0.25">
      <c r="O201">
        <v>65</v>
      </c>
      <c r="P201" t="s">
        <v>122</v>
      </c>
      <c r="R201">
        <v>65</v>
      </c>
      <c r="S201" t="str">
        <f t="shared" si="2"/>
        <v>65</v>
      </c>
      <c r="T201" t="s">
        <v>139</v>
      </c>
    </row>
    <row r="202" spans="15:20" x14ac:dyDescent="0.25">
      <c r="O202">
        <v>66</v>
      </c>
      <c r="P202" t="s">
        <v>122</v>
      </c>
      <c r="R202">
        <v>66</v>
      </c>
      <c r="S202" t="str">
        <f t="shared" si="2"/>
        <v>66</v>
      </c>
      <c r="T202" t="s">
        <v>139</v>
      </c>
    </row>
    <row r="203" spans="15:20" x14ac:dyDescent="0.25">
      <c r="O203">
        <v>67</v>
      </c>
      <c r="P203" t="s">
        <v>122</v>
      </c>
      <c r="R203">
        <v>67</v>
      </c>
      <c r="S203" t="str">
        <f t="shared" si="2"/>
        <v>67</v>
      </c>
      <c r="T203" t="s">
        <v>139</v>
      </c>
    </row>
    <row r="204" spans="15:20" x14ac:dyDescent="0.25">
      <c r="O204">
        <v>68</v>
      </c>
      <c r="P204" t="s">
        <v>122</v>
      </c>
      <c r="R204">
        <v>68</v>
      </c>
      <c r="S204" t="str">
        <f t="shared" si="2"/>
        <v>68</v>
      </c>
      <c r="T204" t="s">
        <v>139</v>
      </c>
    </row>
    <row r="205" spans="15:20" x14ac:dyDescent="0.25">
      <c r="O205">
        <v>69</v>
      </c>
      <c r="P205" t="s">
        <v>122</v>
      </c>
      <c r="R205">
        <v>69</v>
      </c>
      <c r="S205" t="str">
        <f t="shared" si="2"/>
        <v>69</v>
      </c>
      <c r="T205" t="s">
        <v>139</v>
      </c>
    </row>
    <row r="206" spans="15:20" x14ac:dyDescent="0.25">
      <c r="O206">
        <v>70</v>
      </c>
      <c r="P206" t="s">
        <v>122</v>
      </c>
      <c r="R206">
        <v>70</v>
      </c>
      <c r="S206" t="str">
        <f t="shared" si="2"/>
        <v>70</v>
      </c>
      <c r="T206" t="s">
        <v>139</v>
      </c>
    </row>
    <row r="207" spans="15:20" x14ac:dyDescent="0.25">
      <c r="O207">
        <v>71</v>
      </c>
      <c r="P207" t="s">
        <v>122</v>
      </c>
      <c r="R207">
        <v>71</v>
      </c>
      <c r="S207" t="str">
        <f t="shared" si="2"/>
        <v>71</v>
      </c>
      <c r="T207" t="s">
        <v>139</v>
      </c>
    </row>
    <row r="208" spans="15:20" x14ac:dyDescent="0.25">
      <c r="O208">
        <v>72</v>
      </c>
      <c r="P208" t="s">
        <v>122</v>
      </c>
      <c r="R208">
        <v>72</v>
      </c>
      <c r="S208" t="str">
        <f t="shared" si="2"/>
        <v>72</v>
      </c>
      <c r="T208" t="s">
        <v>139</v>
      </c>
    </row>
    <row r="209" spans="15:20" x14ac:dyDescent="0.25">
      <c r="O209">
        <v>73</v>
      </c>
      <c r="P209" t="s">
        <v>122</v>
      </c>
      <c r="R209">
        <v>73</v>
      </c>
      <c r="S209" t="str">
        <f t="shared" si="2"/>
        <v>73</v>
      </c>
      <c r="T209" t="s">
        <v>139</v>
      </c>
    </row>
    <row r="210" spans="15:20" x14ac:dyDescent="0.25">
      <c r="O210">
        <v>74</v>
      </c>
      <c r="P210" t="s">
        <v>122</v>
      </c>
      <c r="R210">
        <v>74</v>
      </c>
      <c r="S210" t="str">
        <f t="shared" ref="S210:S260" si="3">TEXT(R210,0)</f>
        <v>74</v>
      </c>
      <c r="T210" t="s">
        <v>139</v>
      </c>
    </row>
    <row r="211" spans="15:20" x14ac:dyDescent="0.25">
      <c r="O211">
        <v>75</v>
      </c>
      <c r="P211" t="s">
        <v>122</v>
      </c>
      <c r="R211">
        <v>75</v>
      </c>
      <c r="S211" t="str">
        <f t="shared" si="3"/>
        <v>75</v>
      </c>
      <c r="T211" t="s">
        <v>139</v>
      </c>
    </row>
    <row r="212" spans="15:20" x14ac:dyDescent="0.25">
      <c r="O212">
        <v>76</v>
      </c>
      <c r="P212" t="s">
        <v>122</v>
      </c>
      <c r="R212">
        <v>76</v>
      </c>
      <c r="S212" t="str">
        <f t="shared" si="3"/>
        <v>76</v>
      </c>
      <c r="T212" t="s">
        <v>139</v>
      </c>
    </row>
    <row r="213" spans="15:20" x14ac:dyDescent="0.25">
      <c r="O213">
        <v>77</v>
      </c>
      <c r="P213" t="s">
        <v>122</v>
      </c>
      <c r="R213">
        <v>77</v>
      </c>
      <c r="S213" t="str">
        <f t="shared" si="3"/>
        <v>77</v>
      </c>
      <c r="T213" t="s">
        <v>139</v>
      </c>
    </row>
    <row r="214" spans="15:20" x14ac:dyDescent="0.25">
      <c r="O214">
        <v>78</v>
      </c>
      <c r="P214" t="s">
        <v>122</v>
      </c>
      <c r="R214">
        <v>78</v>
      </c>
      <c r="S214" t="str">
        <f t="shared" si="3"/>
        <v>78</v>
      </c>
      <c r="T214" t="s">
        <v>139</v>
      </c>
    </row>
    <row r="215" spans="15:20" x14ac:dyDescent="0.25">
      <c r="O215">
        <v>79</v>
      </c>
      <c r="P215" t="s">
        <v>122</v>
      </c>
      <c r="R215">
        <v>79</v>
      </c>
      <c r="S215" t="str">
        <f t="shared" si="3"/>
        <v>79</v>
      </c>
      <c r="T215" t="s">
        <v>139</v>
      </c>
    </row>
    <row r="216" spans="15:20" x14ac:dyDescent="0.25">
      <c r="O216">
        <v>80</v>
      </c>
      <c r="P216" t="s">
        <v>122</v>
      </c>
      <c r="R216">
        <v>80</v>
      </c>
      <c r="S216" t="str">
        <f t="shared" si="3"/>
        <v>80</v>
      </c>
      <c r="T216" t="s">
        <v>139</v>
      </c>
    </row>
    <row r="217" spans="15:20" x14ac:dyDescent="0.25">
      <c r="O217">
        <v>81</v>
      </c>
      <c r="P217" t="s">
        <v>122</v>
      </c>
      <c r="R217">
        <v>81</v>
      </c>
      <c r="S217" t="str">
        <f t="shared" si="3"/>
        <v>81</v>
      </c>
      <c r="T217" t="s">
        <v>139</v>
      </c>
    </row>
    <row r="218" spans="15:20" x14ac:dyDescent="0.25">
      <c r="O218">
        <v>82</v>
      </c>
      <c r="P218" t="s">
        <v>122</v>
      </c>
      <c r="R218">
        <v>82</v>
      </c>
      <c r="S218" t="str">
        <f t="shared" si="3"/>
        <v>82</v>
      </c>
      <c r="T218" t="s">
        <v>139</v>
      </c>
    </row>
    <row r="219" spans="15:20" x14ac:dyDescent="0.25">
      <c r="O219">
        <v>83</v>
      </c>
      <c r="P219" t="s">
        <v>122</v>
      </c>
      <c r="R219">
        <v>83</v>
      </c>
      <c r="S219" t="str">
        <f t="shared" si="3"/>
        <v>83</v>
      </c>
      <c r="T219" t="s">
        <v>139</v>
      </c>
    </row>
    <row r="220" spans="15:20" x14ac:dyDescent="0.25">
      <c r="O220">
        <v>84</v>
      </c>
      <c r="P220" t="s">
        <v>122</v>
      </c>
      <c r="R220">
        <v>84</v>
      </c>
      <c r="S220" t="str">
        <f t="shared" si="3"/>
        <v>84</v>
      </c>
      <c r="T220" t="s">
        <v>139</v>
      </c>
    </row>
    <row r="221" spans="15:20" x14ac:dyDescent="0.25">
      <c r="O221">
        <v>85</v>
      </c>
      <c r="P221" t="s">
        <v>122</v>
      </c>
      <c r="R221">
        <v>85</v>
      </c>
      <c r="S221" t="str">
        <f t="shared" si="3"/>
        <v>85</v>
      </c>
      <c r="T221" t="s">
        <v>139</v>
      </c>
    </row>
    <row r="222" spans="15:20" x14ac:dyDescent="0.25">
      <c r="O222">
        <v>86</v>
      </c>
      <c r="P222" t="s">
        <v>122</v>
      </c>
      <c r="R222">
        <v>86</v>
      </c>
      <c r="S222" t="str">
        <f t="shared" si="3"/>
        <v>86</v>
      </c>
      <c r="T222" t="s">
        <v>139</v>
      </c>
    </row>
    <row r="223" spans="15:20" x14ac:dyDescent="0.25">
      <c r="O223">
        <v>87</v>
      </c>
      <c r="P223" t="s">
        <v>122</v>
      </c>
      <c r="R223">
        <v>87</v>
      </c>
      <c r="S223" t="str">
        <f t="shared" si="3"/>
        <v>87</v>
      </c>
      <c r="T223" t="s">
        <v>139</v>
      </c>
    </row>
    <row r="224" spans="15:20" x14ac:dyDescent="0.25">
      <c r="O224">
        <v>88</v>
      </c>
      <c r="P224" t="s">
        <v>122</v>
      </c>
      <c r="R224">
        <v>88</v>
      </c>
      <c r="S224" t="str">
        <f t="shared" si="3"/>
        <v>88</v>
      </c>
      <c r="T224" t="s">
        <v>139</v>
      </c>
    </row>
    <row r="225" spans="15:20" x14ac:dyDescent="0.25">
      <c r="O225">
        <v>89</v>
      </c>
      <c r="P225" t="s">
        <v>122</v>
      </c>
      <c r="R225">
        <v>89</v>
      </c>
      <c r="S225" t="str">
        <f t="shared" si="3"/>
        <v>89</v>
      </c>
      <c r="T225" t="s">
        <v>139</v>
      </c>
    </row>
    <row r="226" spans="15:20" x14ac:dyDescent="0.25">
      <c r="O226">
        <v>90</v>
      </c>
      <c r="P226" t="s">
        <v>122</v>
      </c>
      <c r="R226">
        <v>90</v>
      </c>
      <c r="S226" t="str">
        <f t="shared" si="3"/>
        <v>90</v>
      </c>
      <c r="T226" t="s">
        <v>139</v>
      </c>
    </row>
    <row r="227" spans="15:20" x14ac:dyDescent="0.25">
      <c r="O227">
        <v>91</v>
      </c>
      <c r="P227" t="s">
        <v>122</v>
      </c>
      <c r="R227">
        <v>91</v>
      </c>
      <c r="S227" t="str">
        <f t="shared" si="3"/>
        <v>91</v>
      </c>
      <c r="T227" t="s">
        <v>139</v>
      </c>
    </row>
    <row r="228" spans="15:20" x14ac:dyDescent="0.25">
      <c r="O228">
        <v>92</v>
      </c>
      <c r="P228" t="s">
        <v>122</v>
      </c>
      <c r="R228">
        <v>92</v>
      </c>
      <c r="S228" t="str">
        <f t="shared" si="3"/>
        <v>92</v>
      </c>
      <c r="T228" t="s">
        <v>139</v>
      </c>
    </row>
    <row r="229" spans="15:20" x14ac:dyDescent="0.25">
      <c r="O229">
        <v>93</v>
      </c>
      <c r="P229" t="s">
        <v>122</v>
      </c>
      <c r="R229">
        <v>93</v>
      </c>
      <c r="S229" t="str">
        <f t="shared" si="3"/>
        <v>93</v>
      </c>
      <c r="T229" t="s">
        <v>139</v>
      </c>
    </row>
    <row r="230" spans="15:20" x14ac:dyDescent="0.25">
      <c r="O230">
        <v>94</v>
      </c>
      <c r="P230" t="s">
        <v>122</v>
      </c>
      <c r="R230">
        <v>94</v>
      </c>
      <c r="S230" t="str">
        <f t="shared" si="3"/>
        <v>94</v>
      </c>
      <c r="T230" t="s">
        <v>139</v>
      </c>
    </row>
    <row r="231" spans="15:20" x14ac:dyDescent="0.25">
      <c r="O231">
        <v>95</v>
      </c>
      <c r="P231" t="s">
        <v>122</v>
      </c>
      <c r="R231">
        <v>95</v>
      </c>
      <c r="S231" t="str">
        <f t="shared" si="3"/>
        <v>95</v>
      </c>
      <c r="T231" t="s">
        <v>139</v>
      </c>
    </row>
    <row r="232" spans="15:20" x14ac:dyDescent="0.25">
      <c r="O232">
        <v>96</v>
      </c>
      <c r="P232" t="s">
        <v>122</v>
      </c>
      <c r="R232">
        <v>96</v>
      </c>
      <c r="S232" t="str">
        <f t="shared" si="3"/>
        <v>96</v>
      </c>
      <c r="T232" t="s">
        <v>139</v>
      </c>
    </row>
    <row r="233" spans="15:20" x14ac:dyDescent="0.25">
      <c r="O233">
        <v>97</v>
      </c>
      <c r="P233" t="s">
        <v>122</v>
      </c>
      <c r="R233">
        <v>97</v>
      </c>
      <c r="S233" t="str">
        <f t="shared" si="3"/>
        <v>97</v>
      </c>
      <c r="T233" t="s">
        <v>139</v>
      </c>
    </row>
    <row r="234" spans="15:20" x14ac:dyDescent="0.25">
      <c r="O234">
        <v>98</v>
      </c>
      <c r="P234" t="s">
        <v>122</v>
      </c>
      <c r="R234">
        <v>98</v>
      </c>
      <c r="S234" t="str">
        <f t="shared" si="3"/>
        <v>98</v>
      </c>
      <c r="T234" t="s">
        <v>139</v>
      </c>
    </row>
    <row r="235" spans="15:20" x14ac:dyDescent="0.25">
      <c r="O235">
        <v>99</v>
      </c>
      <c r="P235" t="s">
        <v>122</v>
      </c>
      <c r="R235">
        <v>99</v>
      </c>
      <c r="S235" t="str">
        <f t="shared" si="3"/>
        <v>99</v>
      </c>
      <c r="T235" t="s">
        <v>139</v>
      </c>
    </row>
    <row r="236" spans="15:20" x14ac:dyDescent="0.25">
      <c r="O236">
        <v>100</v>
      </c>
      <c r="P236" t="s">
        <v>122</v>
      </c>
      <c r="R236">
        <v>100</v>
      </c>
      <c r="S236" t="str">
        <f t="shared" si="3"/>
        <v>100</v>
      </c>
      <c r="T236" t="s">
        <v>139</v>
      </c>
    </row>
    <row r="237" spans="15:20" x14ac:dyDescent="0.25">
      <c r="O237">
        <v>101</v>
      </c>
      <c r="P237" t="s">
        <v>122</v>
      </c>
      <c r="R237">
        <v>101</v>
      </c>
      <c r="S237" t="str">
        <f t="shared" si="3"/>
        <v>101</v>
      </c>
      <c r="T237" t="s">
        <v>139</v>
      </c>
    </row>
    <row r="238" spans="15:20" x14ac:dyDescent="0.25">
      <c r="O238">
        <v>102</v>
      </c>
      <c r="P238" t="s">
        <v>122</v>
      </c>
      <c r="R238">
        <v>102</v>
      </c>
      <c r="S238" t="str">
        <f t="shared" si="3"/>
        <v>102</v>
      </c>
      <c r="T238" t="s">
        <v>139</v>
      </c>
    </row>
    <row r="239" spans="15:20" x14ac:dyDescent="0.25">
      <c r="O239">
        <v>103</v>
      </c>
      <c r="P239" t="s">
        <v>122</v>
      </c>
      <c r="R239">
        <v>103</v>
      </c>
      <c r="S239" t="str">
        <f t="shared" si="3"/>
        <v>103</v>
      </c>
      <c r="T239" t="s">
        <v>139</v>
      </c>
    </row>
    <row r="240" spans="15:20" x14ac:dyDescent="0.25">
      <c r="O240">
        <v>104</v>
      </c>
      <c r="P240" t="s">
        <v>122</v>
      </c>
      <c r="R240">
        <v>104</v>
      </c>
      <c r="S240" t="str">
        <f t="shared" si="3"/>
        <v>104</v>
      </c>
      <c r="T240" t="s">
        <v>139</v>
      </c>
    </row>
    <row r="241" spans="15:20" x14ac:dyDescent="0.25">
      <c r="O241">
        <v>105</v>
      </c>
      <c r="P241" t="s">
        <v>122</v>
      </c>
      <c r="R241">
        <v>105</v>
      </c>
      <c r="S241" t="str">
        <f t="shared" si="3"/>
        <v>105</v>
      </c>
      <c r="T241" t="s">
        <v>139</v>
      </c>
    </row>
    <row r="242" spans="15:20" x14ac:dyDescent="0.25">
      <c r="O242">
        <v>106</v>
      </c>
      <c r="P242" t="s">
        <v>122</v>
      </c>
      <c r="R242">
        <v>106</v>
      </c>
      <c r="S242" t="str">
        <f t="shared" si="3"/>
        <v>106</v>
      </c>
      <c r="T242" t="s">
        <v>139</v>
      </c>
    </row>
    <row r="243" spans="15:20" x14ac:dyDescent="0.25">
      <c r="O243">
        <v>107</v>
      </c>
      <c r="P243" t="s">
        <v>122</v>
      </c>
      <c r="R243">
        <v>107</v>
      </c>
      <c r="S243" t="str">
        <f t="shared" si="3"/>
        <v>107</v>
      </c>
      <c r="T243" t="s">
        <v>139</v>
      </c>
    </row>
    <row r="244" spans="15:20" x14ac:dyDescent="0.25">
      <c r="O244">
        <v>108</v>
      </c>
      <c r="P244" t="s">
        <v>122</v>
      </c>
      <c r="R244">
        <v>108</v>
      </c>
      <c r="S244" t="str">
        <f t="shared" si="3"/>
        <v>108</v>
      </c>
      <c r="T244" t="s">
        <v>139</v>
      </c>
    </row>
    <row r="245" spans="15:20" x14ac:dyDescent="0.25">
      <c r="O245">
        <v>109</v>
      </c>
      <c r="P245" t="s">
        <v>122</v>
      </c>
      <c r="R245">
        <v>109</v>
      </c>
      <c r="S245" t="str">
        <f t="shared" si="3"/>
        <v>109</v>
      </c>
      <c r="T245" t="s">
        <v>139</v>
      </c>
    </row>
    <row r="246" spans="15:20" x14ac:dyDescent="0.25">
      <c r="O246">
        <v>110</v>
      </c>
      <c r="P246" t="s">
        <v>122</v>
      </c>
      <c r="R246">
        <v>110</v>
      </c>
      <c r="S246" t="str">
        <f t="shared" si="3"/>
        <v>110</v>
      </c>
      <c r="T246" t="s">
        <v>139</v>
      </c>
    </row>
    <row r="247" spans="15:20" x14ac:dyDescent="0.25">
      <c r="O247">
        <v>111</v>
      </c>
      <c r="P247" t="s">
        <v>122</v>
      </c>
      <c r="R247">
        <v>111</v>
      </c>
      <c r="S247" t="str">
        <f t="shared" si="3"/>
        <v>111</v>
      </c>
      <c r="T247" t="s">
        <v>139</v>
      </c>
    </row>
    <row r="248" spans="15:20" x14ac:dyDescent="0.25">
      <c r="O248">
        <v>112</v>
      </c>
      <c r="P248" t="s">
        <v>122</v>
      </c>
      <c r="R248">
        <v>112</v>
      </c>
      <c r="S248" t="str">
        <f t="shared" si="3"/>
        <v>112</v>
      </c>
      <c r="T248" t="s">
        <v>139</v>
      </c>
    </row>
    <row r="249" spans="15:20" x14ac:dyDescent="0.25">
      <c r="O249">
        <v>113</v>
      </c>
      <c r="P249" t="s">
        <v>122</v>
      </c>
      <c r="R249">
        <v>113</v>
      </c>
      <c r="S249" t="str">
        <f t="shared" si="3"/>
        <v>113</v>
      </c>
      <c r="T249" t="s">
        <v>139</v>
      </c>
    </row>
    <row r="250" spans="15:20" x14ac:dyDescent="0.25">
      <c r="O250">
        <v>114</v>
      </c>
      <c r="P250" t="s">
        <v>122</v>
      </c>
      <c r="R250">
        <v>114</v>
      </c>
      <c r="S250" t="str">
        <f t="shared" si="3"/>
        <v>114</v>
      </c>
      <c r="T250" t="s">
        <v>139</v>
      </c>
    </row>
    <row r="251" spans="15:20" x14ac:dyDescent="0.25">
      <c r="O251">
        <v>115</v>
      </c>
      <c r="P251" t="s">
        <v>122</v>
      </c>
      <c r="R251">
        <v>115</v>
      </c>
      <c r="S251" t="str">
        <f t="shared" si="3"/>
        <v>115</v>
      </c>
      <c r="T251" t="s">
        <v>139</v>
      </c>
    </row>
    <row r="252" spans="15:20" x14ac:dyDescent="0.25">
      <c r="O252">
        <v>116</v>
      </c>
      <c r="P252" t="s">
        <v>122</v>
      </c>
      <c r="R252">
        <v>116</v>
      </c>
      <c r="S252" t="str">
        <f t="shared" si="3"/>
        <v>116</v>
      </c>
      <c r="T252" t="s">
        <v>139</v>
      </c>
    </row>
    <row r="253" spans="15:20" x14ac:dyDescent="0.25">
      <c r="O253">
        <v>117</v>
      </c>
      <c r="P253" t="s">
        <v>122</v>
      </c>
      <c r="R253">
        <v>117</v>
      </c>
      <c r="S253" t="str">
        <f t="shared" si="3"/>
        <v>117</v>
      </c>
      <c r="T253" t="s">
        <v>139</v>
      </c>
    </row>
    <row r="254" spans="15:20" x14ac:dyDescent="0.25">
      <c r="O254">
        <v>118</v>
      </c>
      <c r="P254" t="s">
        <v>122</v>
      </c>
      <c r="R254">
        <v>118</v>
      </c>
      <c r="S254" t="str">
        <f t="shared" si="3"/>
        <v>118</v>
      </c>
      <c r="T254" t="s">
        <v>139</v>
      </c>
    </row>
    <row r="255" spans="15:20" x14ac:dyDescent="0.25">
      <c r="O255">
        <v>119</v>
      </c>
      <c r="P255" t="s">
        <v>122</v>
      </c>
      <c r="R255">
        <v>119</v>
      </c>
      <c r="S255" t="str">
        <f t="shared" si="3"/>
        <v>119</v>
      </c>
      <c r="T255" t="s">
        <v>139</v>
      </c>
    </row>
    <row r="256" spans="15:20" x14ac:dyDescent="0.25">
      <c r="O256">
        <v>120</v>
      </c>
      <c r="P256" t="s">
        <v>122</v>
      </c>
      <c r="R256">
        <v>120</v>
      </c>
      <c r="S256" t="str">
        <f t="shared" si="3"/>
        <v>120</v>
      </c>
      <c r="T256" t="s">
        <v>139</v>
      </c>
    </row>
    <row r="257" spans="15:20" x14ac:dyDescent="0.25">
      <c r="O257">
        <v>121</v>
      </c>
      <c r="P257" t="s">
        <v>122</v>
      </c>
      <c r="R257">
        <v>121</v>
      </c>
      <c r="S257" t="str">
        <f t="shared" si="3"/>
        <v>121</v>
      </c>
      <c r="T257" t="s">
        <v>139</v>
      </c>
    </row>
    <row r="258" spans="15:20" x14ac:dyDescent="0.25">
      <c r="O258">
        <v>122</v>
      </c>
      <c r="P258" t="s">
        <v>122</v>
      </c>
      <c r="R258">
        <v>122</v>
      </c>
      <c r="S258" t="str">
        <f t="shared" si="3"/>
        <v>122</v>
      </c>
      <c r="T258" t="s">
        <v>139</v>
      </c>
    </row>
    <row r="259" spans="15:20" x14ac:dyDescent="0.25">
      <c r="O259">
        <v>123</v>
      </c>
      <c r="P259" t="s">
        <v>122</v>
      </c>
      <c r="R259">
        <v>123</v>
      </c>
      <c r="S259" t="str">
        <f t="shared" si="3"/>
        <v>123</v>
      </c>
      <c r="T259" t="s">
        <v>139</v>
      </c>
    </row>
    <row r="260" spans="15:20" x14ac:dyDescent="0.25">
      <c r="O260">
        <v>124</v>
      </c>
      <c r="P260" t="s">
        <v>122</v>
      </c>
      <c r="R260">
        <v>124</v>
      </c>
      <c r="S260" t="str">
        <f t="shared" si="3"/>
        <v>124</v>
      </c>
      <c r="T260" t="s">
        <v>139</v>
      </c>
    </row>
    <row r="261" spans="15:20" x14ac:dyDescent="0.25">
      <c r="O261">
        <v>125</v>
      </c>
      <c r="P261" t="s">
        <v>122</v>
      </c>
      <c r="R261">
        <v>125</v>
      </c>
      <c r="S261" t="str">
        <f t="shared" ref="S261:S308" si="4">TEXT(R261,0)</f>
        <v>125</v>
      </c>
      <c r="T261" t="s">
        <v>139</v>
      </c>
    </row>
    <row r="262" spans="15:20" x14ac:dyDescent="0.25">
      <c r="O262">
        <v>126</v>
      </c>
      <c r="P262" t="s">
        <v>122</v>
      </c>
      <c r="R262">
        <v>126</v>
      </c>
      <c r="S262" t="str">
        <f t="shared" si="4"/>
        <v>126</v>
      </c>
      <c r="T262" t="s">
        <v>139</v>
      </c>
    </row>
    <row r="263" spans="15:20" x14ac:dyDescent="0.25">
      <c r="O263">
        <v>127</v>
      </c>
      <c r="P263" t="s">
        <v>122</v>
      </c>
      <c r="R263">
        <v>127</v>
      </c>
      <c r="S263" t="str">
        <f t="shared" si="4"/>
        <v>127</v>
      </c>
      <c r="T263" t="s">
        <v>139</v>
      </c>
    </row>
    <row r="264" spans="15:20" x14ac:dyDescent="0.25">
      <c r="O264">
        <v>128</v>
      </c>
      <c r="P264" t="s">
        <v>122</v>
      </c>
      <c r="R264">
        <v>128</v>
      </c>
      <c r="S264" t="str">
        <f t="shared" si="4"/>
        <v>128</v>
      </c>
      <c r="T264" t="s">
        <v>139</v>
      </c>
    </row>
    <row r="265" spans="15:20" x14ac:dyDescent="0.25">
      <c r="O265">
        <v>129</v>
      </c>
      <c r="P265" t="s">
        <v>122</v>
      </c>
      <c r="R265">
        <v>129</v>
      </c>
      <c r="S265" t="str">
        <f t="shared" si="4"/>
        <v>129</v>
      </c>
      <c r="T265" t="s">
        <v>139</v>
      </c>
    </row>
    <row r="266" spans="15:20" x14ac:dyDescent="0.25">
      <c r="O266">
        <v>130</v>
      </c>
      <c r="P266" t="s">
        <v>122</v>
      </c>
      <c r="R266">
        <v>130</v>
      </c>
      <c r="S266" t="str">
        <f t="shared" si="4"/>
        <v>130</v>
      </c>
      <c r="T266" t="s">
        <v>139</v>
      </c>
    </row>
    <row r="267" spans="15:20" x14ac:dyDescent="0.25">
      <c r="O267">
        <v>131</v>
      </c>
      <c r="P267" t="s">
        <v>122</v>
      </c>
      <c r="R267">
        <v>131</v>
      </c>
      <c r="S267" t="str">
        <f t="shared" si="4"/>
        <v>131</v>
      </c>
      <c r="T267" t="s">
        <v>139</v>
      </c>
    </row>
    <row r="268" spans="15:20" x14ac:dyDescent="0.25">
      <c r="O268">
        <v>132</v>
      </c>
      <c r="P268" t="s">
        <v>122</v>
      </c>
      <c r="R268">
        <v>132</v>
      </c>
      <c r="S268" t="str">
        <f t="shared" si="4"/>
        <v>132</v>
      </c>
      <c r="T268" t="s">
        <v>139</v>
      </c>
    </row>
    <row r="269" spans="15:20" x14ac:dyDescent="0.25">
      <c r="O269">
        <v>133</v>
      </c>
      <c r="P269" t="s">
        <v>122</v>
      </c>
      <c r="R269">
        <v>133</v>
      </c>
      <c r="S269" t="str">
        <f t="shared" si="4"/>
        <v>133</v>
      </c>
      <c r="T269" t="s">
        <v>139</v>
      </c>
    </row>
    <row r="270" spans="15:20" x14ac:dyDescent="0.25">
      <c r="O270">
        <v>134</v>
      </c>
      <c r="P270" t="s">
        <v>122</v>
      </c>
      <c r="R270">
        <v>134</v>
      </c>
      <c r="S270" t="str">
        <f t="shared" si="4"/>
        <v>134</v>
      </c>
      <c r="T270" t="s">
        <v>139</v>
      </c>
    </row>
    <row r="271" spans="15:20" x14ac:dyDescent="0.25">
      <c r="O271">
        <v>135</v>
      </c>
      <c r="P271" t="s">
        <v>122</v>
      </c>
      <c r="R271">
        <v>135</v>
      </c>
      <c r="S271" t="str">
        <f t="shared" si="4"/>
        <v>135</v>
      </c>
      <c r="T271" t="s">
        <v>139</v>
      </c>
    </row>
    <row r="272" spans="15:20" x14ac:dyDescent="0.25">
      <c r="O272">
        <v>136</v>
      </c>
      <c r="P272" t="s">
        <v>122</v>
      </c>
      <c r="R272">
        <v>136</v>
      </c>
      <c r="S272" t="str">
        <f t="shared" si="4"/>
        <v>136</v>
      </c>
      <c r="T272" t="s">
        <v>139</v>
      </c>
    </row>
    <row r="273" spans="15:20" x14ac:dyDescent="0.25">
      <c r="O273">
        <v>137</v>
      </c>
      <c r="P273" t="s">
        <v>122</v>
      </c>
      <c r="R273">
        <v>137</v>
      </c>
      <c r="S273" t="str">
        <f t="shared" si="4"/>
        <v>137</v>
      </c>
      <c r="T273" t="s">
        <v>139</v>
      </c>
    </row>
    <row r="274" spans="15:20" x14ac:dyDescent="0.25">
      <c r="O274">
        <v>138</v>
      </c>
      <c r="P274" t="s">
        <v>122</v>
      </c>
      <c r="R274">
        <v>138</v>
      </c>
      <c r="S274" t="str">
        <f t="shared" si="4"/>
        <v>138</v>
      </c>
      <c r="T274" t="s">
        <v>139</v>
      </c>
    </row>
    <row r="275" spans="15:20" x14ac:dyDescent="0.25">
      <c r="O275">
        <v>139</v>
      </c>
      <c r="P275" t="s">
        <v>122</v>
      </c>
      <c r="R275">
        <v>139</v>
      </c>
      <c r="S275" t="str">
        <f t="shared" si="4"/>
        <v>139</v>
      </c>
      <c r="T275" t="s">
        <v>139</v>
      </c>
    </row>
    <row r="276" spans="15:20" x14ac:dyDescent="0.25">
      <c r="O276">
        <v>140</v>
      </c>
      <c r="P276" t="s">
        <v>122</v>
      </c>
      <c r="R276">
        <v>140</v>
      </c>
      <c r="S276" t="str">
        <f t="shared" si="4"/>
        <v>140</v>
      </c>
      <c r="T276" t="s">
        <v>139</v>
      </c>
    </row>
    <row r="277" spans="15:20" x14ac:dyDescent="0.25">
      <c r="O277">
        <v>141</v>
      </c>
      <c r="P277" t="s">
        <v>122</v>
      </c>
      <c r="R277">
        <v>141</v>
      </c>
      <c r="S277" t="str">
        <f t="shared" si="4"/>
        <v>141</v>
      </c>
      <c r="T277" t="s">
        <v>139</v>
      </c>
    </row>
    <row r="278" spans="15:20" x14ac:dyDescent="0.25">
      <c r="O278">
        <v>142</v>
      </c>
      <c r="P278" t="s">
        <v>122</v>
      </c>
      <c r="R278">
        <v>142</v>
      </c>
      <c r="S278" t="str">
        <f t="shared" si="4"/>
        <v>142</v>
      </c>
      <c r="T278" t="s">
        <v>139</v>
      </c>
    </row>
    <row r="279" spans="15:20" x14ac:dyDescent="0.25">
      <c r="O279">
        <v>143</v>
      </c>
      <c r="P279" t="s">
        <v>122</v>
      </c>
      <c r="R279">
        <v>143</v>
      </c>
      <c r="S279" t="str">
        <f t="shared" si="4"/>
        <v>143</v>
      </c>
      <c r="T279" t="s">
        <v>139</v>
      </c>
    </row>
    <row r="280" spans="15:20" x14ac:dyDescent="0.25">
      <c r="O280">
        <v>144</v>
      </c>
      <c r="P280" t="s">
        <v>122</v>
      </c>
      <c r="R280">
        <v>144</v>
      </c>
      <c r="S280" t="str">
        <f t="shared" si="4"/>
        <v>144</v>
      </c>
      <c r="T280" t="s">
        <v>139</v>
      </c>
    </row>
    <row r="281" spans="15:20" x14ac:dyDescent="0.25">
      <c r="O281">
        <v>145</v>
      </c>
      <c r="P281" t="s">
        <v>122</v>
      </c>
      <c r="R281">
        <v>145</v>
      </c>
      <c r="S281" t="str">
        <f t="shared" si="4"/>
        <v>145</v>
      </c>
      <c r="T281" t="s">
        <v>139</v>
      </c>
    </row>
    <row r="282" spans="15:20" x14ac:dyDescent="0.25">
      <c r="O282">
        <v>146</v>
      </c>
      <c r="P282" t="s">
        <v>122</v>
      </c>
      <c r="R282">
        <v>146</v>
      </c>
      <c r="S282" t="str">
        <f t="shared" si="4"/>
        <v>146</v>
      </c>
      <c r="T282" t="s">
        <v>139</v>
      </c>
    </row>
    <row r="283" spans="15:20" x14ac:dyDescent="0.25">
      <c r="O283">
        <v>147</v>
      </c>
      <c r="P283" t="s">
        <v>122</v>
      </c>
      <c r="R283">
        <v>147</v>
      </c>
      <c r="S283" t="str">
        <f t="shared" si="4"/>
        <v>147</v>
      </c>
      <c r="T283" t="s">
        <v>139</v>
      </c>
    </row>
    <row r="284" spans="15:20" x14ac:dyDescent="0.25">
      <c r="O284">
        <v>148</v>
      </c>
      <c r="P284" t="s">
        <v>122</v>
      </c>
      <c r="R284">
        <v>148</v>
      </c>
      <c r="S284" t="str">
        <f t="shared" si="4"/>
        <v>148</v>
      </c>
      <c r="T284" t="s">
        <v>139</v>
      </c>
    </row>
    <row r="285" spans="15:20" x14ac:dyDescent="0.25">
      <c r="O285">
        <v>149</v>
      </c>
      <c r="P285" t="s">
        <v>122</v>
      </c>
      <c r="R285">
        <v>149</v>
      </c>
      <c r="S285" t="str">
        <f t="shared" si="4"/>
        <v>149</v>
      </c>
      <c r="T285" t="s">
        <v>139</v>
      </c>
    </row>
    <row r="286" spans="15:20" x14ac:dyDescent="0.25">
      <c r="O286">
        <v>150</v>
      </c>
      <c r="P286" t="s">
        <v>122</v>
      </c>
      <c r="R286">
        <v>150</v>
      </c>
      <c r="S286" t="str">
        <f t="shared" si="4"/>
        <v>150</v>
      </c>
      <c r="T286" t="s">
        <v>139</v>
      </c>
    </row>
    <row r="287" spans="15:20" x14ac:dyDescent="0.25">
      <c r="O287">
        <v>151</v>
      </c>
      <c r="P287" t="s">
        <v>122</v>
      </c>
      <c r="R287">
        <v>151</v>
      </c>
      <c r="S287" t="str">
        <f t="shared" si="4"/>
        <v>151</v>
      </c>
      <c r="T287" t="s">
        <v>139</v>
      </c>
    </row>
    <row r="288" spans="15:20" x14ac:dyDescent="0.25">
      <c r="O288">
        <v>152</v>
      </c>
      <c r="P288" t="s">
        <v>122</v>
      </c>
      <c r="R288">
        <v>152</v>
      </c>
      <c r="S288" t="str">
        <f t="shared" si="4"/>
        <v>152</v>
      </c>
      <c r="T288" t="s">
        <v>139</v>
      </c>
    </row>
    <row r="289" spans="15:20" x14ac:dyDescent="0.25">
      <c r="O289">
        <v>153</v>
      </c>
      <c r="P289" t="s">
        <v>122</v>
      </c>
      <c r="R289">
        <v>153</v>
      </c>
      <c r="S289" t="str">
        <f t="shared" si="4"/>
        <v>153</v>
      </c>
      <c r="T289" t="s">
        <v>139</v>
      </c>
    </row>
    <row r="290" spans="15:20" x14ac:dyDescent="0.25">
      <c r="O290">
        <v>154</v>
      </c>
      <c r="P290" t="s">
        <v>122</v>
      </c>
      <c r="R290">
        <v>154</v>
      </c>
      <c r="S290" t="str">
        <f t="shared" si="4"/>
        <v>154</v>
      </c>
      <c r="T290" t="s">
        <v>139</v>
      </c>
    </row>
    <row r="291" spans="15:20" x14ac:dyDescent="0.25">
      <c r="O291">
        <v>155</v>
      </c>
      <c r="P291" t="s">
        <v>122</v>
      </c>
      <c r="R291">
        <v>155</v>
      </c>
      <c r="S291" t="str">
        <f t="shared" si="4"/>
        <v>155</v>
      </c>
      <c r="T291" t="s">
        <v>139</v>
      </c>
    </row>
    <row r="292" spans="15:20" x14ac:dyDescent="0.25">
      <c r="O292">
        <v>156</v>
      </c>
      <c r="P292" t="s">
        <v>122</v>
      </c>
      <c r="R292">
        <v>156</v>
      </c>
      <c r="S292" t="str">
        <f t="shared" si="4"/>
        <v>156</v>
      </c>
      <c r="T292" t="s">
        <v>139</v>
      </c>
    </row>
    <row r="293" spans="15:20" x14ac:dyDescent="0.25">
      <c r="O293">
        <v>157</v>
      </c>
      <c r="P293" t="s">
        <v>122</v>
      </c>
      <c r="R293">
        <v>157</v>
      </c>
      <c r="S293" t="str">
        <f t="shared" si="4"/>
        <v>157</v>
      </c>
      <c r="T293" t="s">
        <v>139</v>
      </c>
    </row>
    <row r="294" spans="15:20" x14ac:dyDescent="0.25">
      <c r="O294">
        <v>158</v>
      </c>
      <c r="P294" t="s">
        <v>122</v>
      </c>
      <c r="R294">
        <v>158</v>
      </c>
      <c r="S294" t="str">
        <f t="shared" si="4"/>
        <v>158</v>
      </c>
      <c r="T294" t="s">
        <v>139</v>
      </c>
    </row>
    <row r="295" spans="15:20" x14ac:dyDescent="0.25">
      <c r="O295">
        <v>159</v>
      </c>
      <c r="P295" t="s">
        <v>122</v>
      </c>
      <c r="R295">
        <v>159</v>
      </c>
      <c r="S295" t="str">
        <f t="shared" si="4"/>
        <v>159</v>
      </c>
      <c r="T295" t="s">
        <v>139</v>
      </c>
    </row>
    <row r="296" spans="15:20" x14ac:dyDescent="0.25">
      <c r="O296">
        <v>160</v>
      </c>
      <c r="P296" t="s">
        <v>122</v>
      </c>
      <c r="R296">
        <v>160</v>
      </c>
      <c r="S296" t="str">
        <f t="shared" si="4"/>
        <v>160</v>
      </c>
      <c r="T296" t="s">
        <v>139</v>
      </c>
    </row>
    <row r="297" spans="15:20" x14ac:dyDescent="0.25">
      <c r="O297">
        <v>161</v>
      </c>
      <c r="P297" t="s">
        <v>122</v>
      </c>
      <c r="R297">
        <v>161</v>
      </c>
      <c r="S297" t="str">
        <f t="shared" si="4"/>
        <v>161</v>
      </c>
      <c r="T297" t="s">
        <v>139</v>
      </c>
    </row>
    <row r="298" spans="15:20" x14ac:dyDescent="0.25">
      <c r="O298">
        <v>162</v>
      </c>
      <c r="P298" t="s">
        <v>122</v>
      </c>
      <c r="R298">
        <v>162</v>
      </c>
      <c r="S298" t="str">
        <f t="shared" si="4"/>
        <v>162</v>
      </c>
      <c r="T298" t="s">
        <v>139</v>
      </c>
    </row>
    <row r="299" spans="15:20" x14ac:dyDescent="0.25">
      <c r="O299">
        <v>163</v>
      </c>
      <c r="P299" t="s">
        <v>122</v>
      </c>
      <c r="R299">
        <v>163</v>
      </c>
      <c r="S299" t="str">
        <f t="shared" si="4"/>
        <v>163</v>
      </c>
      <c r="T299" t="s">
        <v>139</v>
      </c>
    </row>
    <row r="300" spans="15:20" x14ac:dyDescent="0.25">
      <c r="O300">
        <v>164</v>
      </c>
      <c r="P300" t="s">
        <v>122</v>
      </c>
      <c r="R300">
        <v>164</v>
      </c>
      <c r="S300" t="str">
        <f t="shared" si="4"/>
        <v>164</v>
      </c>
      <c r="T300" t="s">
        <v>139</v>
      </c>
    </row>
    <row r="301" spans="15:20" x14ac:dyDescent="0.25">
      <c r="O301">
        <v>165</v>
      </c>
      <c r="P301" t="s">
        <v>122</v>
      </c>
      <c r="R301">
        <v>165</v>
      </c>
      <c r="S301" t="str">
        <f t="shared" si="4"/>
        <v>165</v>
      </c>
      <c r="T301" t="s">
        <v>139</v>
      </c>
    </row>
    <row r="302" spans="15:20" x14ac:dyDescent="0.25">
      <c r="O302">
        <v>166</v>
      </c>
      <c r="P302" t="s">
        <v>122</v>
      </c>
      <c r="R302">
        <v>166</v>
      </c>
      <c r="S302" t="str">
        <f t="shared" si="4"/>
        <v>166</v>
      </c>
      <c r="T302" t="s">
        <v>139</v>
      </c>
    </row>
    <row r="303" spans="15:20" x14ac:dyDescent="0.25">
      <c r="O303">
        <v>167</v>
      </c>
      <c r="P303" t="s">
        <v>122</v>
      </c>
      <c r="R303">
        <v>167</v>
      </c>
      <c r="S303" t="str">
        <f t="shared" si="4"/>
        <v>167</v>
      </c>
      <c r="T303" t="s">
        <v>139</v>
      </c>
    </row>
    <row r="304" spans="15:20" x14ac:dyDescent="0.25">
      <c r="O304">
        <v>168</v>
      </c>
      <c r="P304" t="s">
        <v>122</v>
      </c>
      <c r="R304">
        <v>168</v>
      </c>
      <c r="S304" t="str">
        <f t="shared" si="4"/>
        <v>168</v>
      </c>
      <c r="T304" t="s">
        <v>139</v>
      </c>
    </row>
    <row r="305" spans="15:20" x14ac:dyDescent="0.25">
      <c r="O305">
        <v>169</v>
      </c>
      <c r="P305" t="s">
        <v>122</v>
      </c>
      <c r="R305">
        <v>169</v>
      </c>
      <c r="S305" t="str">
        <f t="shared" si="4"/>
        <v>169</v>
      </c>
      <c r="T305" t="s">
        <v>139</v>
      </c>
    </row>
    <row r="306" spans="15:20" x14ac:dyDescent="0.25">
      <c r="O306">
        <v>170</v>
      </c>
      <c r="P306" t="s">
        <v>122</v>
      </c>
      <c r="R306">
        <v>170</v>
      </c>
      <c r="S306" t="str">
        <f t="shared" si="4"/>
        <v>170</v>
      </c>
      <c r="T306" t="s">
        <v>139</v>
      </c>
    </row>
    <row r="307" spans="15:20" x14ac:dyDescent="0.25">
      <c r="O307">
        <v>171</v>
      </c>
      <c r="P307" t="s">
        <v>122</v>
      </c>
      <c r="R307">
        <v>171</v>
      </c>
      <c r="S307" t="str">
        <f t="shared" si="4"/>
        <v>171</v>
      </c>
      <c r="T307" t="s">
        <v>139</v>
      </c>
    </row>
    <row r="308" spans="15:20" x14ac:dyDescent="0.25">
      <c r="O308">
        <v>172</v>
      </c>
      <c r="P308" t="s">
        <v>122</v>
      </c>
      <c r="R308">
        <v>172</v>
      </c>
      <c r="S308" t="str">
        <f t="shared" si="4"/>
        <v>172</v>
      </c>
      <c r="T308" t="s">
        <v>139</v>
      </c>
    </row>
    <row r="309" spans="15:20" x14ac:dyDescent="0.25">
      <c r="O309">
        <v>173</v>
      </c>
      <c r="P309" t="s">
        <v>122</v>
      </c>
      <c r="R309">
        <v>173</v>
      </c>
      <c r="S309" t="str">
        <f t="shared" ref="S309:S336" si="5">TEXT(R309,0)</f>
        <v>173</v>
      </c>
      <c r="T309" t="s">
        <v>139</v>
      </c>
    </row>
    <row r="310" spans="15:20" x14ac:dyDescent="0.25">
      <c r="O310">
        <v>174</v>
      </c>
      <c r="P310" t="s">
        <v>122</v>
      </c>
      <c r="R310">
        <v>174</v>
      </c>
      <c r="S310" t="str">
        <f t="shared" si="5"/>
        <v>174</v>
      </c>
      <c r="T310" t="s">
        <v>139</v>
      </c>
    </row>
    <row r="311" spans="15:20" x14ac:dyDescent="0.25">
      <c r="O311">
        <v>175</v>
      </c>
      <c r="P311" t="s">
        <v>122</v>
      </c>
      <c r="R311">
        <v>175</v>
      </c>
      <c r="S311" t="str">
        <f t="shared" si="5"/>
        <v>175</v>
      </c>
      <c r="T311" t="s">
        <v>139</v>
      </c>
    </row>
    <row r="312" spans="15:20" x14ac:dyDescent="0.25">
      <c r="O312">
        <v>176</v>
      </c>
      <c r="P312" t="s">
        <v>122</v>
      </c>
      <c r="R312">
        <v>176</v>
      </c>
      <c r="S312" t="str">
        <f t="shared" si="5"/>
        <v>176</v>
      </c>
      <c r="T312" t="s">
        <v>139</v>
      </c>
    </row>
    <row r="313" spans="15:20" x14ac:dyDescent="0.25">
      <c r="O313">
        <v>177</v>
      </c>
      <c r="P313" t="s">
        <v>122</v>
      </c>
      <c r="R313">
        <v>177</v>
      </c>
      <c r="S313" t="str">
        <f t="shared" si="5"/>
        <v>177</v>
      </c>
      <c r="T313" t="s">
        <v>139</v>
      </c>
    </row>
    <row r="314" spans="15:20" x14ac:dyDescent="0.25">
      <c r="O314">
        <v>178</v>
      </c>
      <c r="P314" t="s">
        <v>122</v>
      </c>
      <c r="R314">
        <v>178</v>
      </c>
      <c r="S314" t="str">
        <f t="shared" si="5"/>
        <v>178</v>
      </c>
      <c r="T314" t="s">
        <v>139</v>
      </c>
    </row>
    <row r="315" spans="15:20" x14ac:dyDescent="0.25">
      <c r="O315">
        <v>179</v>
      </c>
      <c r="P315" t="s">
        <v>122</v>
      </c>
      <c r="R315">
        <v>179</v>
      </c>
      <c r="S315" t="str">
        <f t="shared" si="5"/>
        <v>179</v>
      </c>
      <c r="T315" t="s">
        <v>139</v>
      </c>
    </row>
    <row r="316" spans="15:20" x14ac:dyDescent="0.25">
      <c r="O316">
        <v>180</v>
      </c>
      <c r="P316" t="s">
        <v>122</v>
      </c>
      <c r="R316">
        <v>180</v>
      </c>
      <c r="S316" t="str">
        <f t="shared" si="5"/>
        <v>180</v>
      </c>
      <c r="T316" t="s">
        <v>139</v>
      </c>
    </row>
    <row r="317" spans="15:20" x14ac:dyDescent="0.25">
      <c r="O317">
        <v>181</v>
      </c>
      <c r="P317" t="s">
        <v>122</v>
      </c>
      <c r="R317">
        <v>181</v>
      </c>
      <c r="S317" t="str">
        <f t="shared" si="5"/>
        <v>181</v>
      </c>
      <c r="T317" t="s">
        <v>139</v>
      </c>
    </row>
    <row r="318" spans="15:20" x14ac:dyDescent="0.25">
      <c r="O318">
        <v>182</v>
      </c>
      <c r="P318" t="s">
        <v>122</v>
      </c>
      <c r="R318">
        <v>182</v>
      </c>
      <c r="S318" t="str">
        <f t="shared" si="5"/>
        <v>182</v>
      </c>
      <c r="T318" t="s">
        <v>139</v>
      </c>
    </row>
    <row r="319" spans="15:20" x14ac:dyDescent="0.25">
      <c r="O319">
        <v>183</v>
      </c>
      <c r="P319" t="s">
        <v>122</v>
      </c>
      <c r="R319">
        <v>183</v>
      </c>
      <c r="S319" t="str">
        <f t="shared" si="5"/>
        <v>183</v>
      </c>
      <c r="T319" t="s">
        <v>139</v>
      </c>
    </row>
    <row r="320" spans="15:20" x14ac:dyDescent="0.25">
      <c r="O320">
        <v>184</v>
      </c>
      <c r="P320" t="s">
        <v>122</v>
      </c>
      <c r="R320">
        <v>184</v>
      </c>
      <c r="S320" t="str">
        <f t="shared" si="5"/>
        <v>184</v>
      </c>
      <c r="T320" t="s">
        <v>139</v>
      </c>
    </row>
    <row r="321" spans="15:20" x14ac:dyDescent="0.25">
      <c r="O321">
        <v>185</v>
      </c>
      <c r="P321" t="s">
        <v>122</v>
      </c>
      <c r="R321">
        <v>185</v>
      </c>
      <c r="S321" t="str">
        <f t="shared" si="5"/>
        <v>185</v>
      </c>
      <c r="T321" t="s">
        <v>139</v>
      </c>
    </row>
    <row r="322" spans="15:20" x14ac:dyDescent="0.25">
      <c r="O322">
        <v>186</v>
      </c>
      <c r="P322" t="s">
        <v>122</v>
      </c>
      <c r="R322">
        <v>186</v>
      </c>
      <c r="S322" t="str">
        <f t="shared" si="5"/>
        <v>186</v>
      </c>
      <c r="T322" t="s">
        <v>139</v>
      </c>
    </row>
    <row r="323" spans="15:20" x14ac:dyDescent="0.25">
      <c r="O323">
        <v>187</v>
      </c>
      <c r="P323" t="s">
        <v>122</v>
      </c>
      <c r="R323">
        <v>187</v>
      </c>
      <c r="S323" t="str">
        <f t="shared" si="5"/>
        <v>187</v>
      </c>
      <c r="T323" t="s">
        <v>139</v>
      </c>
    </row>
    <row r="324" spans="15:20" x14ac:dyDescent="0.25">
      <c r="O324">
        <v>188</v>
      </c>
      <c r="P324" t="s">
        <v>122</v>
      </c>
      <c r="R324">
        <v>188</v>
      </c>
      <c r="S324" t="str">
        <f t="shared" si="5"/>
        <v>188</v>
      </c>
      <c r="T324" t="s">
        <v>139</v>
      </c>
    </row>
    <row r="325" spans="15:20" x14ac:dyDescent="0.25">
      <c r="O325">
        <v>189</v>
      </c>
      <c r="P325" t="s">
        <v>122</v>
      </c>
      <c r="R325">
        <v>189</v>
      </c>
      <c r="S325" t="str">
        <f t="shared" si="5"/>
        <v>189</v>
      </c>
      <c r="T325" t="s">
        <v>139</v>
      </c>
    </row>
    <row r="326" spans="15:20" x14ac:dyDescent="0.25">
      <c r="O326">
        <v>190</v>
      </c>
      <c r="P326" t="s">
        <v>122</v>
      </c>
      <c r="R326">
        <v>190</v>
      </c>
      <c r="S326" t="str">
        <f t="shared" si="5"/>
        <v>190</v>
      </c>
      <c r="T326" t="s">
        <v>139</v>
      </c>
    </row>
    <row r="327" spans="15:20" x14ac:dyDescent="0.25">
      <c r="O327">
        <v>191</v>
      </c>
      <c r="P327" t="s">
        <v>122</v>
      </c>
      <c r="R327">
        <v>191</v>
      </c>
      <c r="S327" t="str">
        <f t="shared" si="5"/>
        <v>191</v>
      </c>
      <c r="T327" t="s">
        <v>139</v>
      </c>
    </row>
    <row r="328" spans="15:20" x14ac:dyDescent="0.25">
      <c r="O328">
        <v>192</v>
      </c>
      <c r="P328" t="s">
        <v>122</v>
      </c>
      <c r="R328">
        <v>192</v>
      </c>
      <c r="S328" t="str">
        <f t="shared" si="5"/>
        <v>192</v>
      </c>
      <c r="T328" t="s">
        <v>139</v>
      </c>
    </row>
    <row r="329" spans="15:20" x14ac:dyDescent="0.25">
      <c r="O329">
        <v>193</v>
      </c>
      <c r="P329" t="s">
        <v>122</v>
      </c>
      <c r="R329">
        <v>193</v>
      </c>
      <c r="S329" t="str">
        <f t="shared" si="5"/>
        <v>193</v>
      </c>
      <c r="T329" t="s">
        <v>139</v>
      </c>
    </row>
    <row r="330" spans="15:20" x14ac:dyDescent="0.25">
      <c r="O330">
        <v>194</v>
      </c>
      <c r="P330" t="s">
        <v>122</v>
      </c>
      <c r="R330">
        <v>194</v>
      </c>
      <c r="S330" t="str">
        <f t="shared" si="5"/>
        <v>194</v>
      </c>
      <c r="T330" t="s">
        <v>139</v>
      </c>
    </row>
    <row r="331" spans="15:20" x14ac:dyDescent="0.25">
      <c r="O331">
        <v>195</v>
      </c>
      <c r="P331" t="s">
        <v>122</v>
      </c>
      <c r="R331">
        <v>195</v>
      </c>
      <c r="S331" t="str">
        <f t="shared" si="5"/>
        <v>195</v>
      </c>
      <c r="T331" t="s">
        <v>139</v>
      </c>
    </row>
    <row r="332" spans="15:20" x14ac:dyDescent="0.25">
      <c r="O332">
        <v>196</v>
      </c>
      <c r="P332" t="s">
        <v>122</v>
      </c>
      <c r="R332">
        <v>196</v>
      </c>
      <c r="S332" t="str">
        <f t="shared" si="5"/>
        <v>196</v>
      </c>
      <c r="T332" t="s">
        <v>139</v>
      </c>
    </row>
    <row r="333" spans="15:20" x14ac:dyDescent="0.25">
      <c r="O333">
        <v>197</v>
      </c>
      <c r="P333" t="s">
        <v>122</v>
      </c>
      <c r="R333">
        <v>197</v>
      </c>
      <c r="S333" t="str">
        <f t="shared" si="5"/>
        <v>197</v>
      </c>
      <c r="T333" t="s">
        <v>139</v>
      </c>
    </row>
    <row r="334" spans="15:20" x14ac:dyDescent="0.25">
      <c r="O334">
        <v>198</v>
      </c>
      <c r="P334" t="s">
        <v>122</v>
      </c>
      <c r="R334">
        <v>198</v>
      </c>
      <c r="S334" t="str">
        <f t="shared" si="5"/>
        <v>198</v>
      </c>
      <c r="T334" t="s">
        <v>139</v>
      </c>
    </row>
    <row r="335" spans="15:20" x14ac:dyDescent="0.25">
      <c r="O335">
        <v>199</v>
      </c>
      <c r="P335" t="s">
        <v>122</v>
      </c>
      <c r="R335">
        <v>199</v>
      </c>
      <c r="S335" t="str">
        <f t="shared" si="5"/>
        <v>199</v>
      </c>
      <c r="T335" t="s">
        <v>139</v>
      </c>
    </row>
    <row r="336" spans="15:20" x14ac:dyDescent="0.25">
      <c r="O336">
        <v>200</v>
      </c>
      <c r="P336" t="s">
        <v>122</v>
      </c>
      <c r="R336">
        <v>200</v>
      </c>
      <c r="S336" t="str">
        <f t="shared" si="5"/>
        <v>200</v>
      </c>
      <c r="T336" t="s">
        <v>139</v>
      </c>
    </row>
    <row r="414" ht="24" customHeight="1" x14ac:dyDescent="0.25"/>
    <row r="554" spans="1:7" x14ac:dyDescent="0.25">
      <c r="A554" s="28" t="s">
        <v>6</v>
      </c>
      <c r="B554" s="29" t="s">
        <v>73</v>
      </c>
    </row>
    <row r="555" spans="1:7" x14ac:dyDescent="0.25">
      <c r="A555" s="28" t="s">
        <v>7</v>
      </c>
      <c r="B555" s="29"/>
    </row>
    <row r="556" spans="1:7" x14ac:dyDescent="0.25">
      <c r="A556" s="28" t="s">
        <v>8</v>
      </c>
      <c r="B556" s="29"/>
    </row>
    <row r="557" spans="1:7" x14ac:dyDescent="0.25">
      <c r="A557" s="28" t="s">
        <v>9</v>
      </c>
      <c r="B557" s="29"/>
    </row>
    <row r="559" spans="1:7" x14ac:dyDescent="0.25">
      <c r="A559" s="30" t="s">
        <v>10</v>
      </c>
      <c r="B559" s="83" t="s">
        <v>11</v>
      </c>
      <c r="C559" s="84"/>
      <c r="D559" s="84"/>
      <c r="E559" s="84"/>
      <c r="F559" s="84"/>
      <c r="G559" s="85"/>
    </row>
    <row r="560" spans="1:7" x14ac:dyDescent="0.25">
      <c r="A560" s="31"/>
      <c r="B560" s="32" t="s">
        <v>12</v>
      </c>
      <c r="C560" s="32" t="s">
        <v>13</v>
      </c>
      <c r="D560" s="32" t="s">
        <v>14</v>
      </c>
      <c r="E560" s="32" t="s">
        <v>13</v>
      </c>
      <c r="F560" s="32" t="s">
        <v>15</v>
      </c>
      <c r="G560" s="32" t="s">
        <v>13</v>
      </c>
    </row>
    <row r="561" spans="1:8" x14ac:dyDescent="0.25">
      <c r="A561" s="28" t="s">
        <v>16</v>
      </c>
      <c r="B561" s="33" t="s">
        <v>17</v>
      </c>
      <c r="C561" s="33"/>
      <c r="D561" s="33" t="s">
        <v>18</v>
      </c>
      <c r="E561" s="33"/>
      <c r="F561" s="33" t="s">
        <v>19</v>
      </c>
      <c r="G561" s="33"/>
    </row>
    <row r="562" spans="1:8" x14ac:dyDescent="0.25">
      <c r="A562" s="28" t="s">
        <v>20</v>
      </c>
      <c r="B562" s="33" t="s">
        <v>21</v>
      </c>
      <c r="C562" s="33"/>
      <c r="D562" s="33" t="s">
        <v>22</v>
      </c>
      <c r="E562" s="33"/>
      <c r="F562" s="33" t="s">
        <v>23</v>
      </c>
      <c r="G562" s="33"/>
    </row>
    <row r="563" spans="1:8" x14ac:dyDescent="0.25">
      <c r="A563" s="28" t="s">
        <v>24</v>
      </c>
      <c r="B563" s="33" t="s">
        <v>25</v>
      </c>
      <c r="C563" s="33"/>
      <c r="D563" s="33"/>
      <c r="E563" s="33"/>
      <c r="F563" s="33" t="s">
        <v>26</v>
      </c>
      <c r="G563" s="33"/>
    </row>
    <row r="564" spans="1:8" x14ac:dyDescent="0.25">
      <c r="A564" s="28" t="s">
        <v>27</v>
      </c>
      <c r="B564" s="33" t="s">
        <v>28</v>
      </c>
      <c r="C564" s="33"/>
      <c r="D564" s="33" t="s">
        <v>29</v>
      </c>
      <c r="E564" s="33"/>
      <c r="F564" s="33" t="s">
        <v>30</v>
      </c>
      <c r="G564" s="33"/>
    </row>
    <row r="565" spans="1:8" x14ac:dyDescent="0.25">
      <c r="A565" s="28" t="s">
        <v>31</v>
      </c>
      <c r="B565" s="33" t="s">
        <v>32</v>
      </c>
      <c r="C565" s="33"/>
      <c r="D565" s="33" t="s">
        <v>29</v>
      </c>
      <c r="E565" s="33"/>
      <c r="F565" s="33" t="s">
        <v>33</v>
      </c>
      <c r="G565" s="33"/>
    </row>
    <row r="566" spans="1:8" x14ac:dyDescent="0.25">
      <c r="A566" s="28" t="s">
        <v>34</v>
      </c>
      <c r="B566" s="33" t="s">
        <v>35</v>
      </c>
      <c r="C566" s="33"/>
      <c r="D566" s="33" t="s">
        <v>74</v>
      </c>
      <c r="E566" s="33"/>
      <c r="F566" s="33" t="s">
        <v>75</v>
      </c>
      <c r="G566" s="33"/>
    </row>
    <row r="567" spans="1:8" x14ac:dyDescent="0.25">
      <c r="A567" s="28" t="s">
        <v>38</v>
      </c>
      <c r="B567" s="33" t="s">
        <v>39</v>
      </c>
      <c r="C567" s="33"/>
      <c r="D567" s="33" t="s">
        <v>76</v>
      </c>
      <c r="E567" s="33"/>
      <c r="F567" s="33" t="s">
        <v>77</v>
      </c>
      <c r="G567" s="33"/>
    </row>
    <row r="568" spans="1:8" x14ac:dyDescent="0.25">
      <c r="A568" s="28" t="s">
        <v>42</v>
      </c>
      <c r="B568" s="33" t="s">
        <v>43</v>
      </c>
      <c r="C568" s="33"/>
      <c r="D568" s="33" t="s">
        <v>44</v>
      </c>
      <c r="E568" s="33"/>
      <c r="F568" s="33" t="s">
        <v>45</v>
      </c>
      <c r="G568" s="33"/>
    </row>
    <row r="569" spans="1:8" x14ac:dyDescent="0.25">
      <c r="A569" s="28" t="s">
        <v>46</v>
      </c>
      <c r="B569" s="33" t="s">
        <v>47</v>
      </c>
      <c r="C569" s="33"/>
      <c r="D569" s="33"/>
      <c r="E569" s="33"/>
      <c r="F569" s="33" t="s">
        <v>48</v>
      </c>
      <c r="G569" s="33"/>
    </row>
    <row r="570" spans="1:8" x14ac:dyDescent="0.25">
      <c r="A570" s="28" t="s">
        <v>49</v>
      </c>
      <c r="B570" s="33" t="s">
        <v>50</v>
      </c>
      <c r="C570" s="33"/>
      <c r="D570" s="33" t="s">
        <v>51</v>
      </c>
      <c r="E570" s="33"/>
      <c r="F570" s="33" t="s">
        <v>52</v>
      </c>
      <c r="G570" s="33"/>
    </row>
    <row r="571" spans="1:8" x14ac:dyDescent="0.25">
      <c r="A571" s="28" t="s">
        <v>53</v>
      </c>
      <c r="B571" s="33" t="s">
        <v>32</v>
      </c>
      <c r="C571" s="33"/>
      <c r="D571" s="33" t="s">
        <v>54</v>
      </c>
      <c r="E571" s="33"/>
      <c r="F571" s="33" t="s">
        <v>55</v>
      </c>
      <c r="G571" s="33"/>
    </row>
    <row r="572" spans="1:8" x14ac:dyDescent="0.25">
      <c r="A572" s="28" t="s">
        <v>56</v>
      </c>
      <c r="B572" s="33" t="s">
        <v>57</v>
      </c>
      <c r="C572" s="33"/>
      <c r="D572" s="33"/>
      <c r="E572" s="33"/>
      <c r="F572" s="33" t="s">
        <v>58</v>
      </c>
      <c r="G572" s="33"/>
    </row>
    <row r="573" spans="1:8" x14ac:dyDescent="0.25">
      <c r="B573" s="3"/>
      <c r="C573" s="3"/>
      <c r="D573" s="3"/>
      <c r="E573" s="3"/>
      <c r="F573" s="3"/>
      <c r="G573" s="3"/>
    </row>
    <row r="574" spans="1:8" x14ac:dyDescent="0.25">
      <c r="C574" s="29">
        <f>1*SUM(C561:C572)</f>
        <v>0</v>
      </c>
      <c r="E574" s="29">
        <f>2*SUM(E561:E572)</f>
        <v>0</v>
      </c>
      <c r="G574" s="29">
        <f>3*SUM(G561:G572)</f>
        <v>0</v>
      </c>
    </row>
    <row r="575" spans="1:8" x14ac:dyDescent="0.25">
      <c r="A575" s="30" t="s">
        <v>59</v>
      </c>
      <c r="H575" s="28">
        <f>SUM(B574:G574)</f>
        <v>0</v>
      </c>
    </row>
    <row r="576" spans="1:8" x14ac:dyDescent="0.25">
      <c r="A576" s="30"/>
      <c r="B576" s="83" t="s">
        <v>11</v>
      </c>
      <c r="C576" s="84"/>
      <c r="D576" s="84"/>
      <c r="E576" s="84"/>
      <c r="F576" s="84"/>
      <c r="G576" s="85"/>
    </row>
    <row r="577" spans="1:8" x14ac:dyDescent="0.25">
      <c r="A577" s="28" t="s">
        <v>60</v>
      </c>
      <c r="B577" s="33" t="s">
        <v>14</v>
      </c>
      <c r="C577" s="32" t="s">
        <v>13</v>
      </c>
      <c r="D577" s="33" t="s">
        <v>61</v>
      </c>
      <c r="E577" s="32" t="s">
        <v>13</v>
      </c>
      <c r="F577" s="33" t="s">
        <v>62</v>
      </c>
      <c r="G577" s="32" t="s">
        <v>13</v>
      </c>
    </row>
    <row r="578" spans="1:8" x14ac:dyDescent="0.25">
      <c r="A578" s="29" t="s">
        <v>78</v>
      </c>
      <c r="B578" s="29" t="s">
        <v>63</v>
      </c>
      <c r="C578" s="29"/>
      <c r="D578" s="29" t="s">
        <v>29</v>
      </c>
      <c r="E578" s="29"/>
      <c r="F578" s="29" t="s">
        <v>64</v>
      </c>
      <c r="G578" s="29"/>
    </row>
    <row r="580" spans="1:8" x14ac:dyDescent="0.25">
      <c r="C580" s="29">
        <f>2*C578</f>
        <v>0</v>
      </c>
      <c r="E580" s="29">
        <f>4*E578</f>
        <v>0</v>
      </c>
      <c r="G580" s="29">
        <f>6*G578</f>
        <v>0</v>
      </c>
    </row>
    <row r="581" spans="1:8" x14ac:dyDescent="0.25">
      <c r="A581" s="30" t="s">
        <v>65</v>
      </c>
      <c r="H581" s="28">
        <f>SUM(B580:G580)</f>
        <v>0</v>
      </c>
    </row>
    <row r="583" spans="1:8" x14ac:dyDescent="0.25">
      <c r="A583" s="30" t="s">
        <v>79</v>
      </c>
      <c r="H583" s="28">
        <f>SUM(H575:H581)</f>
        <v>0</v>
      </c>
    </row>
    <row r="585" spans="1:8" x14ac:dyDescent="0.25">
      <c r="A585" s="28" t="s">
        <v>80</v>
      </c>
      <c r="B585" s="29" t="s">
        <v>81</v>
      </c>
      <c r="C585" s="34"/>
      <c r="D585" s="29"/>
      <c r="E585" s="34"/>
    </row>
    <row r="586" spans="1:8" x14ac:dyDescent="0.25">
      <c r="A586" s="29" t="s">
        <v>82</v>
      </c>
      <c r="B586" s="29" t="s">
        <v>83</v>
      </c>
      <c r="C586" s="34" t="e">
        <f>27/H583</f>
        <v>#DIV/0!</v>
      </c>
      <c r="D586" s="29"/>
      <c r="E586" s="34"/>
    </row>
    <row r="587" spans="1:8" x14ac:dyDescent="0.25">
      <c r="A587" s="29" t="s">
        <v>84</v>
      </c>
      <c r="B587" s="29" t="s">
        <v>85</v>
      </c>
      <c r="C587" s="34" t="e">
        <f>28/H583</f>
        <v>#DIV/0!</v>
      </c>
      <c r="D587" s="33" t="s">
        <v>86</v>
      </c>
      <c r="E587" s="34" t="e">
        <f>59/H583</f>
        <v>#DIV/0!</v>
      </c>
    </row>
    <row r="588" spans="1:8" x14ac:dyDescent="0.25">
      <c r="A588" s="29" t="s">
        <v>87</v>
      </c>
      <c r="B588" s="29" t="s">
        <v>88</v>
      </c>
      <c r="C588" s="34" t="e">
        <f>60/H583</f>
        <v>#DIV/0!</v>
      </c>
      <c r="D588" s="29"/>
      <c r="E588" s="34"/>
    </row>
    <row r="591" spans="1:8" x14ac:dyDescent="0.25">
      <c r="A591" s="30" t="s">
        <v>89</v>
      </c>
      <c r="B591" s="83" t="s">
        <v>11</v>
      </c>
      <c r="C591" s="84"/>
      <c r="D591" s="84"/>
      <c r="E591" s="84"/>
      <c r="F591" s="84"/>
      <c r="G591" s="85"/>
    </row>
    <row r="592" spans="1:8" x14ac:dyDescent="0.25">
      <c r="A592" s="28" t="s">
        <v>66</v>
      </c>
      <c r="B592" s="33" t="s">
        <v>12</v>
      </c>
      <c r="C592" s="32" t="s">
        <v>13</v>
      </c>
      <c r="D592" s="33" t="s">
        <v>14</v>
      </c>
      <c r="E592" s="32" t="s">
        <v>13</v>
      </c>
      <c r="F592" s="33" t="s">
        <v>15</v>
      </c>
      <c r="G592" s="32" t="s">
        <v>13</v>
      </c>
      <c r="H592" s="33" t="s">
        <v>61</v>
      </c>
    </row>
    <row r="593" spans="1:8" x14ac:dyDescent="0.25">
      <c r="A593" s="29"/>
      <c r="B593" s="29" t="s">
        <v>67</v>
      </c>
      <c r="C593" s="29"/>
      <c r="D593" s="29" t="s">
        <v>68</v>
      </c>
      <c r="E593" s="29"/>
      <c r="F593" s="29" t="s">
        <v>69</v>
      </c>
      <c r="G593" s="29"/>
      <c r="H593" s="29" t="s">
        <v>70</v>
      </c>
    </row>
    <row r="594" spans="1:8" x14ac:dyDescent="0.25">
      <c r="A594" s="30"/>
      <c r="C594" s="29">
        <f>1*C593</f>
        <v>0</v>
      </c>
      <c r="E594" s="29">
        <f>2*E593</f>
        <v>0</v>
      </c>
      <c r="G594" s="29">
        <f>3*G593</f>
        <v>0</v>
      </c>
    </row>
    <row r="595" spans="1:8" x14ac:dyDescent="0.25">
      <c r="A595" s="30" t="s">
        <v>71</v>
      </c>
    </row>
    <row r="597" spans="1:8" x14ac:dyDescent="0.25">
      <c r="A597" s="29" t="s">
        <v>72</v>
      </c>
      <c r="B597" s="29">
        <f>+(H576+H581)*I527</f>
        <v>0</v>
      </c>
    </row>
    <row r="599" spans="1:8" x14ac:dyDescent="0.25">
      <c r="A599" s="35" t="s">
        <v>90</v>
      </c>
    </row>
    <row r="600" spans="1:8" x14ac:dyDescent="0.25">
      <c r="A600" t="s">
        <v>91</v>
      </c>
    </row>
    <row r="601" spans="1:8" x14ac:dyDescent="0.25">
      <c r="A601" t="s">
        <v>92</v>
      </c>
    </row>
    <row r="602" spans="1:8" x14ac:dyDescent="0.25">
      <c r="A602" t="s">
        <v>93</v>
      </c>
    </row>
    <row r="621" spans="1:2" x14ac:dyDescent="0.25">
      <c r="A621" s="28" t="s">
        <v>6</v>
      </c>
      <c r="B621" s="29" t="s">
        <v>73</v>
      </c>
    </row>
    <row r="622" spans="1:2" x14ac:dyDescent="0.25">
      <c r="A622" s="28" t="s">
        <v>7</v>
      </c>
      <c r="B622" s="29"/>
    </row>
    <row r="623" spans="1:2" x14ac:dyDescent="0.25">
      <c r="A623" s="28" t="s">
        <v>8</v>
      </c>
      <c r="B623" s="29"/>
    </row>
    <row r="624" spans="1:2" x14ac:dyDescent="0.25">
      <c r="A624" s="28" t="s">
        <v>9</v>
      </c>
      <c r="B624" s="29"/>
    </row>
    <row r="626" spans="1:7" x14ac:dyDescent="0.25">
      <c r="A626" s="30" t="s">
        <v>10</v>
      </c>
      <c r="B626" s="83" t="s">
        <v>11</v>
      </c>
      <c r="C626" s="84"/>
      <c r="D626" s="84"/>
      <c r="E626" s="84"/>
      <c r="F626" s="84"/>
      <c r="G626" s="85"/>
    </row>
    <row r="627" spans="1:7" x14ac:dyDescent="0.25">
      <c r="A627" s="31"/>
      <c r="B627" s="32" t="s">
        <v>12</v>
      </c>
      <c r="C627" s="32" t="s">
        <v>13</v>
      </c>
      <c r="D627" s="32" t="s">
        <v>14</v>
      </c>
      <c r="E627" s="32" t="s">
        <v>13</v>
      </c>
      <c r="F627" s="32" t="s">
        <v>15</v>
      </c>
      <c r="G627" s="32" t="s">
        <v>13</v>
      </c>
    </row>
    <row r="628" spans="1:7" x14ac:dyDescent="0.25">
      <c r="A628" s="28" t="s">
        <v>16</v>
      </c>
      <c r="B628" s="33" t="s">
        <v>17</v>
      </c>
      <c r="C628" s="33"/>
      <c r="D628" s="33" t="s">
        <v>18</v>
      </c>
      <c r="E628" s="33"/>
      <c r="F628" s="33" t="s">
        <v>19</v>
      </c>
      <c r="G628" s="33"/>
    </row>
    <row r="629" spans="1:7" x14ac:dyDescent="0.25">
      <c r="A629" s="28" t="s">
        <v>20</v>
      </c>
      <c r="B629" s="33" t="s">
        <v>21</v>
      </c>
      <c r="C629" s="33"/>
      <c r="D629" s="33" t="s">
        <v>22</v>
      </c>
      <c r="E629" s="33"/>
      <c r="F629" s="33" t="s">
        <v>23</v>
      </c>
      <c r="G629" s="33"/>
    </row>
    <row r="630" spans="1:7" x14ac:dyDescent="0.25">
      <c r="A630" s="28" t="s">
        <v>24</v>
      </c>
      <c r="B630" s="33" t="s">
        <v>25</v>
      </c>
      <c r="C630" s="33"/>
      <c r="D630" s="33"/>
      <c r="E630" s="33"/>
      <c r="F630" s="33" t="s">
        <v>26</v>
      </c>
      <c r="G630" s="33"/>
    </row>
    <row r="631" spans="1:7" x14ac:dyDescent="0.25">
      <c r="A631" s="28" t="s">
        <v>27</v>
      </c>
      <c r="B631" s="33" t="s">
        <v>28</v>
      </c>
      <c r="C631" s="33"/>
      <c r="D631" s="33" t="s">
        <v>29</v>
      </c>
      <c r="E631" s="33"/>
      <c r="F631" s="33" t="s">
        <v>30</v>
      </c>
      <c r="G631" s="33"/>
    </row>
    <row r="632" spans="1:7" x14ac:dyDescent="0.25">
      <c r="A632" s="28" t="s">
        <v>31</v>
      </c>
      <c r="B632" s="33" t="s">
        <v>32</v>
      </c>
      <c r="C632" s="33"/>
      <c r="D632" s="33" t="s">
        <v>29</v>
      </c>
      <c r="E632" s="33"/>
      <c r="F632" s="33" t="s">
        <v>33</v>
      </c>
      <c r="G632" s="33"/>
    </row>
    <row r="633" spans="1:7" x14ac:dyDescent="0.25">
      <c r="A633" s="28" t="s">
        <v>34</v>
      </c>
      <c r="B633" s="33" t="s">
        <v>35</v>
      </c>
      <c r="C633" s="33"/>
      <c r="D633" s="33" t="s">
        <v>74</v>
      </c>
      <c r="E633" s="33"/>
      <c r="F633" s="33" t="s">
        <v>75</v>
      </c>
      <c r="G633" s="33"/>
    </row>
    <row r="634" spans="1:7" x14ac:dyDescent="0.25">
      <c r="A634" s="28" t="s">
        <v>38</v>
      </c>
      <c r="B634" s="33" t="s">
        <v>39</v>
      </c>
      <c r="C634" s="33"/>
      <c r="D634" s="33" t="s">
        <v>76</v>
      </c>
      <c r="E634" s="33"/>
      <c r="F634" s="33" t="s">
        <v>77</v>
      </c>
      <c r="G634" s="33"/>
    </row>
    <row r="635" spans="1:7" x14ac:dyDescent="0.25">
      <c r="A635" s="28" t="s">
        <v>42</v>
      </c>
      <c r="B635" s="33" t="s">
        <v>43</v>
      </c>
      <c r="C635" s="33"/>
      <c r="D635" s="33" t="s">
        <v>44</v>
      </c>
      <c r="E635" s="33"/>
      <c r="F635" s="33" t="s">
        <v>45</v>
      </c>
      <c r="G635" s="33"/>
    </row>
    <row r="636" spans="1:7" x14ac:dyDescent="0.25">
      <c r="A636" s="28" t="s">
        <v>46</v>
      </c>
      <c r="B636" s="33" t="s">
        <v>47</v>
      </c>
      <c r="C636" s="33"/>
      <c r="D636" s="33"/>
      <c r="E636" s="33"/>
      <c r="F636" s="33" t="s">
        <v>48</v>
      </c>
      <c r="G636" s="33"/>
    </row>
    <row r="637" spans="1:7" x14ac:dyDescent="0.25">
      <c r="A637" s="28" t="s">
        <v>49</v>
      </c>
      <c r="B637" s="33" t="s">
        <v>50</v>
      </c>
      <c r="C637" s="33"/>
      <c r="D637" s="33" t="s">
        <v>51</v>
      </c>
      <c r="E637" s="33"/>
      <c r="F637" s="33" t="s">
        <v>52</v>
      </c>
      <c r="G637" s="33"/>
    </row>
    <row r="638" spans="1:7" x14ac:dyDescent="0.25">
      <c r="A638" s="28" t="s">
        <v>53</v>
      </c>
      <c r="B638" s="33" t="s">
        <v>32</v>
      </c>
      <c r="C638" s="33"/>
      <c r="D638" s="33" t="s">
        <v>54</v>
      </c>
      <c r="E638" s="33"/>
      <c r="F638" s="33" t="s">
        <v>55</v>
      </c>
      <c r="G638" s="33"/>
    </row>
    <row r="639" spans="1:7" x14ac:dyDescent="0.25">
      <c r="A639" s="28" t="s">
        <v>56</v>
      </c>
      <c r="B639" s="33" t="s">
        <v>57</v>
      </c>
      <c r="C639" s="33"/>
      <c r="D639" s="33"/>
      <c r="E639" s="33"/>
      <c r="F639" s="33" t="s">
        <v>58</v>
      </c>
      <c r="G639" s="33"/>
    </row>
    <row r="640" spans="1:7" x14ac:dyDescent="0.25">
      <c r="B640" s="3"/>
      <c r="C640" s="3"/>
      <c r="D640" s="3"/>
      <c r="E640" s="3"/>
      <c r="F640" s="3"/>
      <c r="G640" s="3"/>
    </row>
    <row r="641" spans="1:8" x14ac:dyDescent="0.25">
      <c r="C641" s="29">
        <f>1*SUM(C628:C639)</f>
        <v>0</v>
      </c>
      <c r="E641" s="29">
        <f>2*SUM(E628:E639)</f>
        <v>0</v>
      </c>
      <c r="G641" s="29">
        <f>3*SUM(G628:G639)</f>
        <v>0</v>
      </c>
    </row>
    <row r="642" spans="1:8" x14ac:dyDescent="0.25">
      <c r="A642" s="30" t="s">
        <v>59</v>
      </c>
      <c r="H642" s="28">
        <f>SUM(B641:G641)</f>
        <v>0</v>
      </c>
    </row>
    <row r="643" spans="1:8" x14ac:dyDescent="0.25">
      <c r="A643" s="30"/>
      <c r="B643" s="83" t="s">
        <v>11</v>
      </c>
      <c r="C643" s="84"/>
      <c r="D643" s="84"/>
      <c r="E643" s="84"/>
      <c r="F643" s="84"/>
      <c r="G643" s="85"/>
    </row>
    <row r="644" spans="1:8" x14ac:dyDescent="0.25">
      <c r="A644" s="28" t="s">
        <v>60</v>
      </c>
      <c r="B644" s="33" t="s">
        <v>14</v>
      </c>
      <c r="C644" s="32" t="s">
        <v>13</v>
      </c>
      <c r="D644" s="33" t="s">
        <v>61</v>
      </c>
      <c r="E644" s="32" t="s">
        <v>13</v>
      </c>
      <c r="F644" s="33" t="s">
        <v>62</v>
      </c>
      <c r="G644" s="32" t="s">
        <v>13</v>
      </c>
    </row>
    <row r="645" spans="1:8" x14ac:dyDescent="0.25">
      <c r="A645" s="29" t="s">
        <v>78</v>
      </c>
      <c r="B645" s="29" t="s">
        <v>63</v>
      </c>
      <c r="C645" s="29"/>
      <c r="D645" s="29" t="s">
        <v>29</v>
      </c>
      <c r="E645" s="29"/>
      <c r="F645" s="29" t="s">
        <v>64</v>
      </c>
      <c r="G645" s="29"/>
    </row>
    <row r="647" spans="1:8" x14ac:dyDescent="0.25">
      <c r="C647" s="29">
        <f>2*C645</f>
        <v>0</v>
      </c>
      <c r="E647" s="29">
        <f>4*E645</f>
        <v>0</v>
      </c>
      <c r="G647" s="29">
        <f>6*G645</f>
        <v>0</v>
      </c>
    </row>
    <row r="648" spans="1:8" x14ac:dyDescent="0.25">
      <c r="A648" s="30" t="s">
        <v>65</v>
      </c>
      <c r="H648" s="28">
        <f>SUM(B647:G647)</f>
        <v>0</v>
      </c>
    </row>
    <row r="650" spans="1:8" x14ac:dyDescent="0.25">
      <c r="A650" s="30" t="s">
        <v>79</v>
      </c>
      <c r="H650" s="28">
        <f>SUM(H642:H648)</f>
        <v>0</v>
      </c>
    </row>
    <row r="652" spans="1:8" x14ac:dyDescent="0.25">
      <c r="A652" s="28" t="s">
        <v>80</v>
      </c>
      <c r="B652" s="29" t="s">
        <v>81</v>
      </c>
      <c r="C652" s="34"/>
      <c r="D652" s="29"/>
      <c r="E652" s="34"/>
    </row>
    <row r="653" spans="1:8" x14ac:dyDescent="0.25">
      <c r="A653" s="29" t="s">
        <v>82</v>
      </c>
      <c r="B653" s="29" t="s">
        <v>83</v>
      </c>
      <c r="C653" s="34" t="e">
        <f>27/H650</f>
        <v>#DIV/0!</v>
      </c>
      <c r="D653" s="29"/>
      <c r="E653" s="34"/>
    </row>
    <row r="654" spans="1:8" x14ac:dyDescent="0.25">
      <c r="A654" s="29" t="s">
        <v>84</v>
      </c>
      <c r="B654" s="29" t="s">
        <v>85</v>
      </c>
      <c r="C654" s="34" t="e">
        <f>28/H650</f>
        <v>#DIV/0!</v>
      </c>
      <c r="D654" s="33" t="s">
        <v>86</v>
      </c>
      <c r="E654" s="34" t="e">
        <f>59/H650</f>
        <v>#DIV/0!</v>
      </c>
    </row>
    <row r="655" spans="1:8" x14ac:dyDescent="0.25">
      <c r="A655" s="29" t="s">
        <v>87</v>
      </c>
      <c r="B655" s="29" t="s">
        <v>88</v>
      </c>
      <c r="C655" s="34" t="e">
        <f>60/H650</f>
        <v>#DIV/0!</v>
      </c>
      <c r="D655" s="29"/>
      <c r="E655" s="34"/>
    </row>
    <row r="658" spans="1:8" x14ac:dyDescent="0.25">
      <c r="A658" s="30" t="s">
        <v>89</v>
      </c>
      <c r="B658" s="83" t="s">
        <v>11</v>
      </c>
      <c r="C658" s="84"/>
      <c r="D658" s="84"/>
      <c r="E658" s="84"/>
      <c r="F658" s="84"/>
      <c r="G658" s="85"/>
    </row>
    <row r="659" spans="1:8" x14ac:dyDescent="0.25">
      <c r="A659" s="28" t="s">
        <v>66</v>
      </c>
      <c r="B659" s="33" t="s">
        <v>12</v>
      </c>
      <c r="C659" s="32" t="s">
        <v>13</v>
      </c>
      <c r="D659" s="33" t="s">
        <v>14</v>
      </c>
      <c r="E659" s="32" t="s">
        <v>13</v>
      </c>
      <c r="F659" s="33" t="s">
        <v>15</v>
      </c>
      <c r="G659" s="32" t="s">
        <v>13</v>
      </c>
      <c r="H659" s="33" t="s">
        <v>61</v>
      </c>
    </row>
    <row r="660" spans="1:8" x14ac:dyDescent="0.25">
      <c r="A660" s="29"/>
      <c r="B660" s="29" t="s">
        <v>67</v>
      </c>
      <c r="C660" s="29"/>
      <c r="D660" s="29" t="s">
        <v>68</v>
      </c>
      <c r="E660" s="29"/>
      <c r="F660" s="29" t="s">
        <v>69</v>
      </c>
      <c r="G660" s="29"/>
      <c r="H660" s="29" t="s">
        <v>70</v>
      </c>
    </row>
    <row r="661" spans="1:8" x14ac:dyDescent="0.25">
      <c r="A661" s="30"/>
      <c r="C661" s="29">
        <f>1*C660</f>
        <v>0</v>
      </c>
      <c r="E661" s="29">
        <f>2*E660</f>
        <v>0</v>
      </c>
      <c r="G661" s="29">
        <f>3*G660</f>
        <v>0</v>
      </c>
    </row>
    <row r="662" spans="1:8" x14ac:dyDescent="0.25">
      <c r="A662" s="30" t="s">
        <v>71</v>
      </c>
    </row>
    <row r="664" spans="1:8" x14ac:dyDescent="0.25">
      <c r="A664" s="29" t="s">
        <v>72</v>
      </c>
      <c r="B664" s="29">
        <f>+(H643+H648)*I594</f>
        <v>0</v>
      </c>
    </row>
    <row r="666" spans="1:8" x14ac:dyDescent="0.25">
      <c r="A666" s="35" t="s">
        <v>90</v>
      </c>
    </row>
    <row r="667" spans="1:8" x14ac:dyDescent="0.25">
      <c r="A667" t="s">
        <v>91</v>
      </c>
    </row>
    <row r="668" spans="1:8" x14ac:dyDescent="0.25">
      <c r="A668" t="s">
        <v>92</v>
      </c>
    </row>
    <row r="669" spans="1:8" x14ac:dyDescent="0.25">
      <c r="A669" t="s">
        <v>93</v>
      </c>
    </row>
    <row r="690" spans="1:7" x14ac:dyDescent="0.25">
      <c r="A690" s="28" t="s">
        <v>6</v>
      </c>
      <c r="B690" s="29" t="s">
        <v>73</v>
      </c>
    </row>
    <row r="691" spans="1:7" x14ac:dyDescent="0.25">
      <c r="A691" s="28" t="s">
        <v>7</v>
      </c>
      <c r="B691" s="29"/>
    </row>
    <row r="692" spans="1:7" x14ac:dyDescent="0.25">
      <c r="A692" s="28" t="s">
        <v>8</v>
      </c>
      <c r="B692" s="29"/>
    </row>
    <row r="693" spans="1:7" x14ac:dyDescent="0.25">
      <c r="A693" s="28" t="s">
        <v>9</v>
      </c>
      <c r="B693" s="29"/>
    </row>
    <row r="695" spans="1:7" x14ac:dyDescent="0.25">
      <c r="A695" s="30" t="s">
        <v>10</v>
      </c>
      <c r="B695" s="83" t="s">
        <v>11</v>
      </c>
      <c r="C695" s="84"/>
      <c r="D695" s="84"/>
      <c r="E695" s="84"/>
      <c r="F695" s="84"/>
      <c r="G695" s="85"/>
    </row>
    <row r="696" spans="1:7" x14ac:dyDescent="0.25">
      <c r="A696" s="31"/>
      <c r="B696" s="32" t="s">
        <v>12</v>
      </c>
      <c r="C696" s="32" t="s">
        <v>13</v>
      </c>
      <c r="D696" s="32" t="s">
        <v>14</v>
      </c>
      <c r="E696" s="32" t="s">
        <v>13</v>
      </c>
      <c r="F696" s="32" t="s">
        <v>15</v>
      </c>
      <c r="G696" s="32" t="s">
        <v>13</v>
      </c>
    </row>
    <row r="697" spans="1:7" x14ac:dyDescent="0.25">
      <c r="A697" s="28" t="s">
        <v>16</v>
      </c>
      <c r="B697" s="33" t="s">
        <v>17</v>
      </c>
      <c r="C697" s="33"/>
      <c r="D697" s="33" t="s">
        <v>18</v>
      </c>
      <c r="E697" s="33"/>
      <c r="F697" s="33" t="s">
        <v>19</v>
      </c>
      <c r="G697" s="33"/>
    </row>
    <row r="698" spans="1:7" x14ac:dyDescent="0.25">
      <c r="A698" s="28" t="s">
        <v>20</v>
      </c>
      <c r="B698" s="33" t="s">
        <v>21</v>
      </c>
      <c r="C698" s="33"/>
      <c r="D698" s="33" t="s">
        <v>22</v>
      </c>
      <c r="E698" s="33"/>
      <c r="F698" s="33" t="s">
        <v>23</v>
      </c>
      <c r="G698" s="33"/>
    </row>
    <row r="699" spans="1:7" x14ac:dyDescent="0.25">
      <c r="A699" s="28" t="s">
        <v>24</v>
      </c>
      <c r="B699" s="33" t="s">
        <v>25</v>
      </c>
      <c r="C699" s="33"/>
      <c r="D699" s="33"/>
      <c r="E699" s="33"/>
      <c r="F699" s="33" t="s">
        <v>26</v>
      </c>
      <c r="G699" s="33"/>
    </row>
    <row r="700" spans="1:7" x14ac:dyDescent="0.25">
      <c r="A700" s="28" t="s">
        <v>27</v>
      </c>
      <c r="B700" s="33" t="s">
        <v>28</v>
      </c>
      <c r="C700" s="33"/>
      <c r="D700" s="33" t="s">
        <v>29</v>
      </c>
      <c r="E700" s="33"/>
      <c r="F700" s="33" t="s">
        <v>30</v>
      </c>
      <c r="G700" s="33"/>
    </row>
    <row r="701" spans="1:7" x14ac:dyDescent="0.25">
      <c r="A701" s="28" t="s">
        <v>31</v>
      </c>
      <c r="B701" s="33" t="s">
        <v>32</v>
      </c>
      <c r="C701" s="33"/>
      <c r="D701" s="33" t="s">
        <v>29</v>
      </c>
      <c r="E701" s="33"/>
      <c r="F701" s="33" t="s">
        <v>33</v>
      </c>
      <c r="G701" s="33"/>
    </row>
    <row r="702" spans="1:7" x14ac:dyDescent="0.25">
      <c r="A702" s="28" t="s">
        <v>34</v>
      </c>
      <c r="B702" s="33" t="s">
        <v>35</v>
      </c>
      <c r="C702" s="33"/>
      <c r="D702" s="33" t="s">
        <v>74</v>
      </c>
      <c r="E702" s="33"/>
      <c r="F702" s="33" t="s">
        <v>75</v>
      </c>
      <c r="G702" s="33"/>
    </row>
    <row r="703" spans="1:7" x14ac:dyDescent="0.25">
      <c r="A703" s="28" t="s">
        <v>38</v>
      </c>
      <c r="B703" s="33" t="s">
        <v>39</v>
      </c>
      <c r="C703" s="33"/>
      <c r="D703" s="33" t="s">
        <v>76</v>
      </c>
      <c r="E703" s="33"/>
      <c r="F703" s="33" t="s">
        <v>77</v>
      </c>
      <c r="G703" s="33"/>
    </row>
    <row r="704" spans="1:7" x14ac:dyDescent="0.25">
      <c r="A704" s="28" t="s">
        <v>42</v>
      </c>
      <c r="B704" s="33" t="s">
        <v>43</v>
      </c>
      <c r="C704" s="33"/>
      <c r="D704" s="33" t="s">
        <v>44</v>
      </c>
      <c r="E704" s="33"/>
      <c r="F704" s="33" t="s">
        <v>45</v>
      </c>
      <c r="G704" s="33"/>
    </row>
    <row r="705" spans="1:8" x14ac:dyDescent="0.25">
      <c r="A705" s="28" t="s">
        <v>46</v>
      </c>
      <c r="B705" s="33" t="s">
        <v>47</v>
      </c>
      <c r="C705" s="33"/>
      <c r="D705" s="33"/>
      <c r="E705" s="33"/>
      <c r="F705" s="33" t="s">
        <v>48</v>
      </c>
      <c r="G705" s="33"/>
    </row>
    <row r="706" spans="1:8" x14ac:dyDescent="0.25">
      <c r="A706" s="28" t="s">
        <v>49</v>
      </c>
      <c r="B706" s="33" t="s">
        <v>50</v>
      </c>
      <c r="C706" s="33"/>
      <c r="D706" s="33" t="s">
        <v>51</v>
      </c>
      <c r="E706" s="33"/>
      <c r="F706" s="33" t="s">
        <v>52</v>
      </c>
      <c r="G706" s="33"/>
    </row>
    <row r="707" spans="1:8" x14ac:dyDescent="0.25">
      <c r="A707" s="28" t="s">
        <v>53</v>
      </c>
      <c r="B707" s="33" t="s">
        <v>32</v>
      </c>
      <c r="C707" s="33"/>
      <c r="D707" s="33" t="s">
        <v>54</v>
      </c>
      <c r="E707" s="33"/>
      <c r="F707" s="33" t="s">
        <v>55</v>
      </c>
      <c r="G707" s="33"/>
    </row>
    <row r="708" spans="1:8" x14ac:dyDescent="0.25">
      <c r="A708" s="28" t="s">
        <v>56</v>
      </c>
      <c r="B708" s="33" t="s">
        <v>57</v>
      </c>
      <c r="C708" s="33"/>
      <c r="D708" s="33"/>
      <c r="E708" s="33"/>
      <c r="F708" s="33" t="s">
        <v>58</v>
      </c>
      <c r="G708" s="33"/>
    </row>
    <row r="709" spans="1:8" x14ac:dyDescent="0.25">
      <c r="B709" s="3"/>
      <c r="C709" s="3"/>
      <c r="D709" s="3"/>
      <c r="E709" s="3"/>
      <c r="F709" s="3"/>
      <c r="G709" s="3"/>
    </row>
    <row r="710" spans="1:8" x14ac:dyDescent="0.25">
      <c r="C710" s="29">
        <f>1*SUM(C697:C708)</f>
        <v>0</v>
      </c>
      <c r="E710" s="29">
        <f>2*SUM(E697:E708)</f>
        <v>0</v>
      </c>
      <c r="G710" s="29">
        <f>3*SUM(G697:G708)</f>
        <v>0</v>
      </c>
    </row>
    <row r="711" spans="1:8" x14ac:dyDescent="0.25">
      <c r="A711" s="30" t="s">
        <v>59</v>
      </c>
      <c r="H711" s="28">
        <f>SUM(B710:G710)</f>
        <v>0</v>
      </c>
    </row>
    <row r="712" spans="1:8" x14ac:dyDescent="0.25">
      <c r="A712" s="30"/>
      <c r="B712" s="83" t="s">
        <v>11</v>
      </c>
      <c r="C712" s="84"/>
      <c r="D712" s="84"/>
      <c r="E712" s="84"/>
      <c r="F712" s="84"/>
      <c r="G712" s="85"/>
    </row>
    <row r="713" spans="1:8" x14ac:dyDescent="0.25">
      <c r="A713" s="28" t="s">
        <v>60</v>
      </c>
      <c r="B713" s="33" t="s">
        <v>14</v>
      </c>
      <c r="C713" s="32" t="s">
        <v>13</v>
      </c>
      <c r="D713" s="33" t="s">
        <v>61</v>
      </c>
      <c r="E713" s="32" t="s">
        <v>13</v>
      </c>
      <c r="F713" s="33" t="s">
        <v>62</v>
      </c>
      <c r="G713" s="32" t="s">
        <v>13</v>
      </c>
    </row>
    <row r="714" spans="1:8" x14ac:dyDescent="0.25">
      <c r="A714" s="29" t="s">
        <v>78</v>
      </c>
      <c r="B714" s="29" t="s">
        <v>63</v>
      </c>
      <c r="C714" s="29"/>
      <c r="D714" s="29" t="s">
        <v>29</v>
      </c>
      <c r="E714" s="29"/>
      <c r="F714" s="29" t="s">
        <v>64</v>
      </c>
      <c r="G714" s="29"/>
    </row>
    <row r="716" spans="1:8" x14ac:dyDescent="0.25">
      <c r="C716" s="29">
        <f>2*C714</f>
        <v>0</v>
      </c>
      <c r="E716" s="29">
        <f>4*E714</f>
        <v>0</v>
      </c>
      <c r="G716" s="29">
        <f>6*G714</f>
        <v>0</v>
      </c>
    </row>
    <row r="717" spans="1:8" x14ac:dyDescent="0.25">
      <c r="A717" s="30" t="s">
        <v>65</v>
      </c>
      <c r="H717" s="28">
        <f>SUM(B716:G716)</f>
        <v>0</v>
      </c>
    </row>
    <row r="719" spans="1:8" x14ac:dyDescent="0.25">
      <c r="A719" s="30" t="s">
        <v>79</v>
      </c>
      <c r="H719" s="28">
        <f>SUM(H711:H717)</f>
        <v>0</v>
      </c>
    </row>
    <row r="721" spans="1:8" x14ac:dyDescent="0.25">
      <c r="A721" s="28" t="s">
        <v>80</v>
      </c>
      <c r="B721" s="29" t="s">
        <v>81</v>
      </c>
      <c r="C721" s="34"/>
      <c r="D721" s="29"/>
      <c r="E721" s="34"/>
    </row>
    <row r="722" spans="1:8" x14ac:dyDescent="0.25">
      <c r="A722" s="29" t="s">
        <v>82</v>
      </c>
      <c r="B722" s="29" t="s">
        <v>83</v>
      </c>
      <c r="C722" s="34" t="e">
        <f>27/H719</f>
        <v>#DIV/0!</v>
      </c>
      <c r="D722" s="29"/>
      <c r="E722" s="34"/>
    </row>
    <row r="723" spans="1:8" x14ac:dyDescent="0.25">
      <c r="A723" s="29" t="s">
        <v>84</v>
      </c>
      <c r="B723" s="29" t="s">
        <v>85</v>
      </c>
      <c r="C723" s="34" t="e">
        <f>28/H719</f>
        <v>#DIV/0!</v>
      </c>
      <c r="D723" s="33" t="s">
        <v>86</v>
      </c>
      <c r="E723" s="34" t="e">
        <f>59/H719</f>
        <v>#DIV/0!</v>
      </c>
    </row>
    <row r="724" spans="1:8" x14ac:dyDescent="0.25">
      <c r="A724" s="29" t="s">
        <v>87</v>
      </c>
      <c r="B724" s="29" t="s">
        <v>88</v>
      </c>
      <c r="C724" s="34" t="e">
        <f>60/H719</f>
        <v>#DIV/0!</v>
      </c>
      <c r="D724" s="29"/>
      <c r="E724" s="34"/>
    </row>
    <row r="727" spans="1:8" x14ac:dyDescent="0.25">
      <c r="A727" s="30" t="s">
        <v>89</v>
      </c>
      <c r="B727" s="83" t="s">
        <v>11</v>
      </c>
      <c r="C727" s="84"/>
      <c r="D727" s="84"/>
      <c r="E727" s="84"/>
      <c r="F727" s="84"/>
      <c r="G727" s="85"/>
    </row>
    <row r="728" spans="1:8" x14ac:dyDescent="0.25">
      <c r="A728" s="28" t="s">
        <v>66</v>
      </c>
      <c r="B728" s="33" t="s">
        <v>12</v>
      </c>
      <c r="C728" s="32" t="s">
        <v>13</v>
      </c>
      <c r="D728" s="33" t="s">
        <v>14</v>
      </c>
      <c r="E728" s="32" t="s">
        <v>13</v>
      </c>
      <c r="F728" s="33" t="s">
        <v>15</v>
      </c>
      <c r="G728" s="32" t="s">
        <v>13</v>
      </c>
      <c r="H728" s="33" t="s">
        <v>61</v>
      </c>
    </row>
    <row r="729" spans="1:8" x14ac:dyDescent="0.25">
      <c r="A729" s="29"/>
      <c r="B729" s="29" t="s">
        <v>67</v>
      </c>
      <c r="C729" s="29"/>
      <c r="D729" s="29" t="s">
        <v>68</v>
      </c>
      <c r="E729" s="29"/>
      <c r="F729" s="29" t="s">
        <v>69</v>
      </c>
      <c r="G729" s="29"/>
      <c r="H729" s="29" t="s">
        <v>70</v>
      </c>
    </row>
    <row r="730" spans="1:8" x14ac:dyDescent="0.25">
      <c r="A730" s="30"/>
      <c r="C730" s="29">
        <f>1*C729</f>
        <v>0</v>
      </c>
      <c r="E730" s="29">
        <f>2*E729</f>
        <v>0</v>
      </c>
      <c r="G730" s="29">
        <f>3*G729</f>
        <v>0</v>
      </c>
    </row>
    <row r="731" spans="1:8" x14ac:dyDescent="0.25">
      <c r="A731" s="30" t="s">
        <v>71</v>
      </c>
    </row>
    <row r="733" spans="1:8" x14ac:dyDescent="0.25">
      <c r="A733" s="29" t="s">
        <v>72</v>
      </c>
      <c r="B733" s="29">
        <f>+(H712+H717)*I663</f>
        <v>0</v>
      </c>
    </row>
    <row r="735" spans="1:8" x14ac:dyDescent="0.25">
      <c r="A735" s="35" t="s">
        <v>90</v>
      </c>
    </row>
    <row r="736" spans="1:8" x14ac:dyDescent="0.25">
      <c r="A736" t="s">
        <v>91</v>
      </c>
    </row>
    <row r="737" spans="1:1" x14ac:dyDescent="0.25">
      <c r="A737" t="s">
        <v>92</v>
      </c>
    </row>
    <row r="738" spans="1:1" x14ac:dyDescent="0.25">
      <c r="A738" t="s">
        <v>93</v>
      </c>
    </row>
    <row r="758" spans="1:7" x14ac:dyDescent="0.25">
      <c r="A758" s="28" t="s">
        <v>6</v>
      </c>
      <c r="B758" s="29" t="s">
        <v>73</v>
      </c>
    </row>
    <row r="759" spans="1:7" x14ac:dyDescent="0.25">
      <c r="A759" s="28" t="s">
        <v>7</v>
      </c>
      <c r="B759" s="29"/>
    </row>
    <row r="760" spans="1:7" x14ac:dyDescent="0.25">
      <c r="A760" s="28" t="s">
        <v>8</v>
      </c>
      <c r="B760" s="29"/>
    </row>
    <row r="761" spans="1:7" x14ac:dyDescent="0.25">
      <c r="A761" s="28" t="s">
        <v>9</v>
      </c>
      <c r="B761" s="29"/>
    </row>
    <row r="763" spans="1:7" x14ac:dyDescent="0.25">
      <c r="A763" s="30" t="s">
        <v>10</v>
      </c>
      <c r="B763" s="83" t="s">
        <v>11</v>
      </c>
      <c r="C763" s="84"/>
      <c r="D763" s="84"/>
      <c r="E763" s="84"/>
      <c r="F763" s="84"/>
      <c r="G763" s="85"/>
    </row>
    <row r="764" spans="1:7" x14ac:dyDescent="0.25">
      <c r="A764" s="31"/>
      <c r="B764" s="32" t="s">
        <v>12</v>
      </c>
      <c r="C764" s="32" t="s">
        <v>13</v>
      </c>
      <c r="D764" s="32" t="s">
        <v>14</v>
      </c>
      <c r="E764" s="32" t="s">
        <v>13</v>
      </c>
      <c r="F764" s="32" t="s">
        <v>15</v>
      </c>
      <c r="G764" s="32" t="s">
        <v>13</v>
      </c>
    </row>
    <row r="765" spans="1:7" x14ac:dyDescent="0.25">
      <c r="A765" s="28" t="s">
        <v>16</v>
      </c>
      <c r="B765" s="33" t="s">
        <v>17</v>
      </c>
      <c r="C765" s="33"/>
      <c r="D765" s="33" t="s">
        <v>18</v>
      </c>
      <c r="E765" s="33"/>
      <c r="F765" s="33" t="s">
        <v>19</v>
      </c>
      <c r="G765" s="33"/>
    </row>
    <row r="766" spans="1:7" x14ac:dyDescent="0.25">
      <c r="A766" s="28" t="s">
        <v>20</v>
      </c>
      <c r="B766" s="33" t="s">
        <v>21</v>
      </c>
      <c r="C766" s="33"/>
      <c r="D766" s="33" t="s">
        <v>22</v>
      </c>
      <c r="E766" s="33"/>
      <c r="F766" s="33" t="s">
        <v>23</v>
      </c>
      <c r="G766" s="33"/>
    </row>
    <row r="767" spans="1:7" x14ac:dyDescent="0.25">
      <c r="A767" s="28" t="s">
        <v>24</v>
      </c>
      <c r="B767" s="33" t="s">
        <v>25</v>
      </c>
      <c r="C767" s="33"/>
      <c r="D767" s="33"/>
      <c r="E767" s="33"/>
      <c r="F767" s="33" t="s">
        <v>26</v>
      </c>
      <c r="G767" s="33"/>
    </row>
    <row r="768" spans="1:7" x14ac:dyDescent="0.25">
      <c r="A768" s="28" t="s">
        <v>27</v>
      </c>
      <c r="B768" s="33" t="s">
        <v>28</v>
      </c>
      <c r="C768" s="33"/>
      <c r="D768" s="33" t="s">
        <v>29</v>
      </c>
      <c r="E768" s="33"/>
      <c r="F768" s="33" t="s">
        <v>30</v>
      </c>
      <c r="G768" s="33"/>
    </row>
    <row r="769" spans="1:8" x14ac:dyDescent="0.25">
      <c r="A769" s="28" t="s">
        <v>31</v>
      </c>
      <c r="B769" s="33" t="s">
        <v>32</v>
      </c>
      <c r="C769" s="33"/>
      <c r="D769" s="33" t="s">
        <v>29</v>
      </c>
      <c r="E769" s="33"/>
      <c r="F769" s="33" t="s">
        <v>33</v>
      </c>
      <c r="G769" s="33"/>
    </row>
    <row r="770" spans="1:8" x14ac:dyDescent="0.25">
      <c r="A770" s="28" t="s">
        <v>34</v>
      </c>
      <c r="B770" s="33" t="s">
        <v>35</v>
      </c>
      <c r="C770" s="33"/>
      <c r="D770" s="33" t="s">
        <v>74</v>
      </c>
      <c r="E770" s="33"/>
      <c r="F770" s="33" t="s">
        <v>75</v>
      </c>
      <c r="G770" s="33"/>
    </row>
    <row r="771" spans="1:8" x14ac:dyDescent="0.25">
      <c r="A771" s="28" t="s">
        <v>38</v>
      </c>
      <c r="B771" s="33" t="s">
        <v>39</v>
      </c>
      <c r="C771" s="33"/>
      <c r="D771" s="33" t="s">
        <v>76</v>
      </c>
      <c r="E771" s="33"/>
      <c r="F771" s="33" t="s">
        <v>77</v>
      </c>
      <c r="G771" s="33"/>
    </row>
    <row r="772" spans="1:8" x14ac:dyDescent="0.25">
      <c r="A772" s="28" t="s">
        <v>42</v>
      </c>
      <c r="B772" s="33" t="s">
        <v>43</v>
      </c>
      <c r="C772" s="33"/>
      <c r="D772" s="33" t="s">
        <v>44</v>
      </c>
      <c r="E772" s="33"/>
      <c r="F772" s="33" t="s">
        <v>45</v>
      </c>
      <c r="G772" s="33"/>
    </row>
    <row r="773" spans="1:8" x14ac:dyDescent="0.25">
      <c r="A773" s="28" t="s">
        <v>46</v>
      </c>
      <c r="B773" s="33" t="s">
        <v>47</v>
      </c>
      <c r="C773" s="33"/>
      <c r="D773" s="33"/>
      <c r="E773" s="33"/>
      <c r="F773" s="33" t="s">
        <v>48</v>
      </c>
      <c r="G773" s="33"/>
    </row>
    <row r="774" spans="1:8" x14ac:dyDescent="0.25">
      <c r="A774" s="28" t="s">
        <v>49</v>
      </c>
      <c r="B774" s="33" t="s">
        <v>50</v>
      </c>
      <c r="C774" s="33"/>
      <c r="D774" s="33" t="s">
        <v>51</v>
      </c>
      <c r="E774" s="33"/>
      <c r="F774" s="33" t="s">
        <v>52</v>
      </c>
      <c r="G774" s="33"/>
    </row>
    <row r="775" spans="1:8" x14ac:dyDescent="0.25">
      <c r="A775" s="28" t="s">
        <v>53</v>
      </c>
      <c r="B775" s="33" t="s">
        <v>32</v>
      </c>
      <c r="C775" s="33"/>
      <c r="D775" s="33" t="s">
        <v>54</v>
      </c>
      <c r="E775" s="33"/>
      <c r="F775" s="33" t="s">
        <v>55</v>
      </c>
      <c r="G775" s="33"/>
    </row>
    <row r="776" spans="1:8" x14ac:dyDescent="0.25">
      <c r="A776" s="28" t="s">
        <v>56</v>
      </c>
      <c r="B776" s="33" t="s">
        <v>57</v>
      </c>
      <c r="C776" s="33"/>
      <c r="D776" s="33"/>
      <c r="E776" s="33"/>
      <c r="F776" s="33" t="s">
        <v>58</v>
      </c>
      <c r="G776" s="33"/>
    </row>
    <row r="777" spans="1:8" x14ac:dyDescent="0.25">
      <c r="B777" s="3"/>
      <c r="C777" s="3"/>
      <c r="D777" s="3"/>
      <c r="E777" s="3"/>
      <c r="F777" s="3"/>
      <c r="G777" s="3"/>
    </row>
    <row r="778" spans="1:8" x14ac:dyDescent="0.25">
      <c r="C778" s="29">
        <f>1*SUM(C765:C776)</f>
        <v>0</v>
      </c>
      <c r="E778" s="29">
        <f>2*SUM(E765:E776)</f>
        <v>0</v>
      </c>
      <c r="G778" s="29">
        <f>3*SUM(G765:G776)</f>
        <v>0</v>
      </c>
    </row>
    <row r="779" spans="1:8" x14ac:dyDescent="0.25">
      <c r="A779" s="30" t="s">
        <v>59</v>
      </c>
      <c r="H779" s="28">
        <f>SUM(B778:G778)</f>
        <v>0</v>
      </c>
    </row>
    <row r="780" spans="1:8" x14ac:dyDescent="0.25">
      <c r="A780" s="30"/>
      <c r="B780" s="83" t="s">
        <v>11</v>
      </c>
      <c r="C780" s="84"/>
      <c r="D780" s="84"/>
      <c r="E780" s="84"/>
      <c r="F780" s="84"/>
      <c r="G780" s="85"/>
    </row>
    <row r="781" spans="1:8" x14ac:dyDescent="0.25">
      <c r="A781" s="28" t="s">
        <v>60</v>
      </c>
      <c r="B781" s="33" t="s">
        <v>14</v>
      </c>
      <c r="C781" s="32" t="s">
        <v>13</v>
      </c>
      <c r="D781" s="33" t="s">
        <v>61</v>
      </c>
      <c r="E781" s="32" t="s">
        <v>13</v>
      </c>
      <c r="F781" s="33" t="s">
        <v>62</v>
      </c>
      <c r="G781" s="32" t="s">
        <v>13</v>
      </c>
    </row>
    <row r="782" spans="1:8" x14ac:dyDescent="0.25">
      <c r="A782" s="29" t="s">
        <v>78</v>
      </c>
      <c r="B782" s="29" t="s">
        <v>63</v>
      </c>
      <c r="C782" s="29"/>
      <c r="D782" s="29" t="s">
        <v>29</v>
      </c>
      <c r="E782" s="29"/>
      <c r="F782" s="29" t="s">
        <v>64</v>
      </c>
      <c r="G782" s="29"/>
    </row>
    <row r="784" spans="1:8" x14ac:dyDescent="0.25">
      <c r="C784" s="29">
        <f>2*C782</f>
        <v>0</v>
      </c>
      <c r="E784" s="29">
        <f>4*E782</f>
        <v>0</v>
      </c>
      <c r="G784" s="29">
        <f>6*G782</f>
        <v>0</v>
      </c>
    </row>
    <row r="785" spans="1:8" x14ac:dyDescent="0.25">
      <c r="A785" s="30" t="s">
        <v>65</v>
      </c>
      <c r="H785" s="28">
        <f>SUM(B784:G784)</f>
        <v>0</v>
      </c>
    </row>
    <row r="787" spans="1:8" x14ac:dyDescent="0.25">
      <c r="A787" s="30" t="s">
        <v>79</v>
      </c>
      <c r="H787" s="28">
        <f>SUM(H779:H785)</f>
        <v>0</v>
      </c>
    </row>
    <row r="789" spans="1:8" x14ac:dyDescent="0.25">
      <c r="A789" s="28" t="s">
        <v>80</v>
      </c>
      <c r="B789" s="29" t="s">
        <v>81</v>
      </c>
      <c r="C789" s="34"/>
      <c r="D789" s="29"/>
      <c r="E789" s="34"/>
    </row>
    <row r="790" spans="1:8" x14ac:dyDescent="0.25">
      <c r="A790" s="29" t="s">
        <v>82</v>
      </c>
      <c r="B790" s="29" t="s">
        <v>83</v>
      </c>
      <c r="C790" s="34" t="e">
        <f>27/H787</f>
        <v>#DIV/0!</v>
      </c>
      <c r="D790" s="29"/>
      <c r="E790" s="34"/>
    </row>
    <row r="791" spans="1:8" x14ac:dyDescent="0.25">
      <c r="A791" s="29" t="s">
        <v>84</v>
      </c>
      <c r="B791" s="29" t="s">
        <v>85</v>
      </c>
      <c r="C791" s="34" t="e">
        <f>28/H787</f>
        <v>#DIV/0!</v>
      </c>
      <c r="D791" s="33" t="s">
        <v>86</v>
      </c>
      <c r="E791" s="34" t="e">
        <f>59/H787</f>
        <v>#DIV/0!</v>
      </c>
    </row>
    <row r="792" spans="1:8" x14ac:dyDescent="0.25">
      <c r="A792" s="29" t="s">
        <v>87</v>
      </c>
      <c r="B792" s="29" t="s">
        <v>88</v>
      </c>
      <c r="C792" s="34" t="e">
        <f>60/H787</f>
        <v>#DIV/0!</v>
      </c>
      <c r="D792" s="29"/>
      <c r="E792" s="34"/>
    </row>
    <row r="795" spans="1:8" x14ac:dyDescent="0.25">
      <c r="A795" s="30" t="s">
        <v>89</v>
      </c>
      <c r="B795" s="83" t="s">
        <v>11</v>
      </c>
      <c r="C795" s="84"/>
      <c r="D795" s="84"/>
      <c r="E795" s="84"/>
      <c r="F795" s="84"/>
      <c r="G795" s="85"/>
    </row>
    <row r="796" spans="1:8" x14ac:dyDescent="0.25">
      <c r="A796" s="28" t="s">
        <v>66</v>
      </c>
      <c r="B796" s="33" t="s">
        <v>12</v>
      </c>
      <c r="C796" s="32" t="s">
        <v>13</v>
      </c>
      <c r="D796" s="33" t="s">
        <v>14</v>
      </c>
      <c r="E796" s="32" t="s">
        <v>13</v>
      </c>
      <c r="F796" s="33" t="s">
        <v>15</v>
      </c>
      <c r="G796" s="32" t="s">
        <v>13</v>
      </c>
      <c r="H796" s="33" t="s">
        <v>61</v>
      </c>
    </row>
    <row r="797" spans="1:8" x14ac:dyDescent="0.25">
      <c r="A797" s="29"/>
      <c r="B797" s="29" t="s">
        <v>67</v>
      </c>
      <c r="C797" s="29"/>
      <c r="D797" s="29" t="s">
        <v>68</v>
      </c>
      <c r="E797" s="29"/>
      <c r="F797" s="29" t="s">
        <v>69</v>
      </c>
      <c r="G797" s="29"/>
      <c r="H797" s="29" t="s">
        <v>70</v>
      </c>
    </row>
    <row r="798" spans="1:8" x14ac:dyDescent="0.25">
      <c r="A798" s="30"/>
      <c r="C798" s="29">
        <f>1*C797</f>
        <v>0</v>
      </c>
      <c r="E798" s="29">
        <f>2*E797</f>
        <v>0</v>
      </c>
      <c r="G798" s="29">
        <f>3*G797</f>
        <v>0</v>
      </c>
    </row>
    <row r="799" spans="1:8" x14ac:dyDescent="0.25">
      <c r="A799" s="30" t="s">
        <v>71</v>
      </c>
    </row>
    <row r="801" spans="1:2" x14ac:dyDescent="0.25">
      <c r="A801" s="29" t="s">
        <v>72</v>
      </c>
      <c r="B801" s="29">
        <f>+(H780+H785)*I731</f>
        <v>0</v>
      </c>
    </row>
    <row r="803" spans="1:2" x14ac:dyDescent="0.25">
      <c r="A803" s="35" t="s">
        <v>90</v>
      </c>
    </row>
    <row r="804" spans="1:2" x14ac:dyDescent="0.25">
      <c r="A804" t="s">
        <v>91</v>
      </c>
    </row>
    <row r="805" spans="1:2" x14ac:dyDescent="0.25">
      <c r="A805" t="s">
        <v>92</v>
      </c>
    </row>
    <row r="806" spans="1:2" x14ac:dyDescent="0.25">
      <c r="A806" t="s">
        <v>93</v>
      </c>
    </row>
    <row r="825" spans="1:7" x14ac:dyDescent="0.25">
      <c r="A825" s="28" t="s">
        <v>6</v>
      </c>
      <c r="B825" s="29" t="s">
        <v>73</v>
      </c>
    </row>
    <row r="826" spans="1:7" x14ac:dyDescent="0.25">
      <c r="A826" s="28" t="s">
        <v>7</v>
      </c>
      <c r="B826" s="29"/>
    </row>
    <row r="827" spans="1:7" x14ac:dyDescent="0.25">
      <c r="A827" s="28" t="s">
        <v>8</v>
      </c>
      <c r="B827" s="29"/>
    </row>
    <row r="828" spans="1:7" x14ac:dyDescent="0.25">
      <c r="A828" s="28" t="s">
        <v>9</v>
      </c>
      <c r="B828" s="29"/>
    </row>
    <row r="830" spans="1:7" x14ac:dyDescent="0.25">
      <c r="A830" s="30" t="s">
        <v>10</v>
      </c>
      <c r="B830" s="83" t="s">
        <v>11</v>
      </c>
      <c r="C830" s="84"/>
      <c r="D830" s="84"/>
      <c r="E830" s="84"/>
      <c r="F830" s="84"/>
      <c r="G830" s="85"/>
    </row>
    <row r="831" spans="1:7" x14ac:dyDescent="0.25">
      <c r="A831" s="31"/>
      <c r="B831" s="32" t="s">
        <v>12</v>
      </c>
      <c r="C831" s="32" t="s">
        <v>13</v>
      </c>
      <c r="D831" s="32" t="s">
        <v>14</v>
      </c>
      <c r="E831" s="32" t="s">
        <v>13</v>
      </c>
      <c r="F831" s="32" t="s">
        <v>15</v>
      </c>
      <c r="G831" s="32" t="s">
        <v>13</v>
      </c>
    </row>
    <row r="832" spans="1:7" x14ac:dyDescent="0.25">
      <c r="A832" s="28" t="s">
        <v>16</v>
      </c>
      <c r="B832" s="33" t="s">
        <v>17</v>
      </c>
      <c r="C832" s="33"/>
      <c r="D832" s="33" t="s">
        <v>18</v>
      </c>
      <c r="E832" s="33"/>
      <c r="F832" s="33" t="s">
        <v>19</v>
      </c>
      <c r="G832" s="33"/>
    </row>
    <row r="833" spans="1:8" x14ac:dyDescent="0.25">
      <c r="A833" s="28" t="s">
        <v>20</v>
      </c>
      <c r="B833" s="33" t="s">
        <v>21</v>
      </c>
      <c r="C833" s="33"/>
      <c r="D833" s="33" t="s">
        <v>22</v>
      </c>
      <c r="E833" s="33"/>
      <c r="F833" s="33" t="s">
        <v>23</v>
      </c>
      <c r="G833" s="33"/>
    </row>
    <row r="834" spans="1:8" x14ac:dyDescent="0.25">
      <c r="A834" s="28" t="s">
        <v>24</v>
      </c>
      <c r="B834" s="33" t="s">
        <v>25</v>
      </c>
      <c r="C834" s="33"/>
      <c r="D834" s="33"/>
      <c r="E834" s="33"/>
      <c r="F834" s="33" t="s">
        <v>26</v>
      </c>
      <c r="G834" s="33"/>
    </row>
    <row r="835" spans="1:8" x14ac:dyDescent="0.25">
      <c r="A835" s="28" t="s">
        <v>27</v>
      </c>
      <c r="B835" s="33" t="s">
        <v>28</v>
      </c>
      <c r="C835" s="33"/>
      <c r="D835" s="33" t="s">
        <v>29</v>
      </c>
      <c r="E835" s="33"/>
      <c r="F835" s="33" t="s">
        <v>30</v>
      </c>
      <c r="G835" s="33"/>
    </row>
    <row r="836" spans="1:8" x14ac:dyDescent="0.25">
      <c r="A836" s="28" t="s">
        <v>31</v>
      </c>
      <c r="B836" s="33" t="s">
        <v>32</v>
      </c>
      <c r="C836" s="33"/>
      <c r="D836" s="33" t="s">
        <v>29</v>
      </c>
      <c r="E836" s="33"/>
      <c r="F836" s="33" t="s">
        <v>33</v>
      </c>
      <c r="G836" s="33"/>
    </row>
    <row r="837" spans="1:8" x14ac:dyDescent="0.25">
      <c r="A837" s="28" t="s">
        <v>34</v>
      </c>
      <c r="B837" s="33" t="s">
        <v>35</v>
      </c>
      <c r="C837" s="33"/>
      <c r="D837" s="33" t="s">
        <v>74</v>
      </c>
      <c r="E837" s="33"/>
      <c r="F837" s="33" t="s">
        <v>75</v>
      </c>
      <c r="G837" s="33"/>
    </row>
    <row r="838" spans="1:8" x14ac:dyDescent="0.25">
      <c r="A838" s="28" t="s">
        <v>38</v>
      </c>
      <c r="B838" s="33" t="s">
        <v>39</v>
      </c>
      <c r="C838" s="33"/>
      <c r="D838" s="33" t="s">
        <v>76</v>
      </c>
      <c r="E838" s="33"/>
      <c r="F838" s="33" t="s">
        <v>77</v>
      </c>
      <c r="G838" s="33"/>
    </row>
    <row r="839" spans="1:8" x14ac:dyDescent="0.25">
      <c r="A839" s="28" t="s">
        <v>42</v>
      </c>
      <c r="B839" s="33" t="s">
        <v>43</v>
      </c>
      <c r="C839" s="33"/>
      <c r="D839" s="33" t="s">
        <v>44</v>
      </c>
      <c r="E839" s="33"/>
      <c r="F839" s="33" t="s">
        <v>45</v>
      </c>
      <c r="G839" s="33"/>
    </row>
    <row r="840" spans="1:8" x14ac:dyDescent="0.25">
      <c r="A840" s="28" t="s">
        <v>46</v>
      </c>
      <c r="B840" s="33" t="s">
        <v>47</v>
      </c>
      <c r="C840" s="33"/>
      <c r="D840" s="33"/>
      <c r="E840" s="33"/>
      <c r="F840" s="33" t="s">
        <v>48</v>
      </c>
      <c r="G840" s="33"/>
    </row>
    <row r="841" spans="1:8" x14ac:dyDescent="0.25">
      <c r="A841" s="28" t="s">
        <v>49</v>
      </c>
      <c r="B841" s="33" t="s">
        <v>50</v>
      </c>
      <c r="C841" s="33"/>
      <c r="D841" s="33" t="s">
        <v>51</v>
      </c>
      <c r="E841" s="33"/>
      <c r="F841" s="33" t="s">
        <v>52</v>
      </c>
      <c r="G841" s="33"/>
    </row>
    <row r="842" spans="1:8" x14ac:dyDescent="0.25">
      <c r="A842" s="28" t="s">
        <v>53</v>
      </c>
      <c r="B842" s="33" t="s">
        <v>32</v>
      </c>
      <c r="C842" s="33"/>
      <c r="D842" s="33" t="s">
        <v>54</v>
      </c>
      <c r="E842" s="33"/>
      <c r="F842" s="33" t="s">
        <v>55</v>
      </c>
      <c r="G842" s="33"/>
    </row>
    <row r="843" spans="1:8" x14ac:dyDescent="0.25">
      <c r="A843" s="28" t="s">
        <v>56</v>
      </c>
      <c r="B843" s="33" t="s">
        <v>57</v>
      </c>
      <c r="C843" s="33"/>
      <c r="D843" s="33"/>
      <c r="E843" s="33"/>
      <c r="F843" s="33" t="s">
        <v>58</v>
      </c>
      <c r="G843" s="33"/>
    </row>
    <row r="844" spans="1:8" x14ac:dyDescent="0.25">
      <c r="B844" s="3"/>
      <c r="C844" s="3"/>
      <c r="D844" s="3"/>
      <c r="E844" s="3"/>
      <c r="F844" s="3"/>
      <c r="G844" s="3"/>
    </row>
    <row r="845" spans="1:8" x14ac:dyDescent="0.25">
      <c r="C845" s="29">
        <f>1*SUM(C832:C843)</f>
        <v>0</v>
      </c>
      <c r="E845" s="29">
        <f>2*SUM(E832:E843)</f>
        <v>0</v>
      </c>
      <c r="G845" s="29">
        <f>3*SUM(G832:G843)</f>
        <v>0</v>
      </c>
    </row>
    <row r="846" spans="1:8" x14ac:dyDescent="0.25">
      <c r="A846" s="30" t="s">
        <v>59</v>
      </c>
      <c r="H846" s="28">
        <f>SUM(B845:G845)</f>
        <v>0</v>
      </c>
    </row>
    <row r="847" spans="1:8" x14ac:dyDescent="0.25">
      <c r="A847" s="30"/>
      <c r="B847" s="83" t="s">
        <v>11</v>
      </c>
      <c r="C847" s="84"/>
      <c r="D847" s="84"/>
      <c r="E847" s="84"/>
      <c r="F847" s="84"/>
      <c r="G847" s="85"/>
    </row>
    <row r="848" spans="1:8" x14ac:dyDescent="0.25">
      <c r="A848" s="28" t="s">
        <v>60</v>
      </c>
      <c r="B848" s="33" t="s">
        <v>14</v>
      </c>
      <c r="C848" s="32" t="s">
        <v>13</v>
      </c>
      <c r="D848" s="33" t="s">
        <v>61</v>
      </c>
      <c r="E848" s="32" t="s">
        <v>13</v>
      </c>
      <c r="F848" s="33" t="s">
        <v>62</v>
      </c>
      <c r="G848" s="32" t="s">
        <v>13</v>
      </c>
    </row>
    <row r="849" spans="1:8" x14ac:dyDescent="0.25">
      <c r="A849" s="29" t="s">
        <v>78</v>
      </c>
      <c r="B849" s="29" t="s">
        <v>63</v>
      </c>
      <c r="C849" s="29"/>
      <c r="D849" s="29" t="s">
        <v>29</v>
      </c>
      <c r="E849" s="29"/>
      <c r="F849" s="29" t="s">
        <v>64</v>
      </c>
      <c r="G849" s="29"/>
    </row>
    <row r="851" spans="1:8" x14ac:dyDescent="0.25">
      <c r="C851" s="29">
        <f>2*C849</f>
        <v>0</v>
      </c>
      <c r="E851" s="29">
        <f>4*E849</f>
        <v>0</v>
      </c>
      <c r="G851" s="29">
        <f>6*G849</f>
        <v>0</v>
      </c>
    </row>
    <row r="852" spans="1:8" x14ac:dyDescent="0.25">
      <c r="A852" s="30" t="s">
        <v>65</v>
      </c>
      <c r="H852" s="28">
        <f>SUM(B851:G851)</f>
        <v>0</v>
      </c>
    </row>
    <row r="854" spans="1:8" x14ac:dyDescent="0.25">
      <c r="A854" s="30" t="s">
        <v>79</v>
      </c>
      <c r="H854" s="28">
        <f>SUM(H846:H852)</f>
        <v>0</v>
      </c>
    </row>
    <row r="856" spans="1:8" x14ac:dyDescent="0.25">
      <c r="A856" s="28" t="s">
        <v>80</v>
      </c>
      <c r="B856" s="29" t="s">
        <v>81</v>
      </c>
      <c r="C856" s="34"/>
      <c r="D856" s="29"/>
      <c r="E856" s="34"/>
    </row>
    <row r="857" spans="1:8" x14ac:dyDescent="0.25">
      <c r="A857" s="29" t="s">
        <v>82</v>
      </c>
      <c r="B857" s="29" t="s">
        <v>83</v>
      </c>
      <c r="C857" s="34" t="e">
        <f>27/H854</f>
        <v>#DIV/0!</v>
      </c>
      <c r="D857" s="29"/>
      <c r="E857" s="34"/>
    </row>
    <row r="858" spans="1:8" x14ac:dyDescent="0.25">
      <c r="A858" s="29" t="s">
        <v>84</v>
      </c>
      <c r="B858" s="29" t="s">
        <v>85</v>
      </c>
      <c r="C858" s="34" t="e">
        <f>28/H854</f>
        <v>#DIV/0!</v>
      </c>
      <c r="D858" s="33" t="s">
        <v>86</v>
      </c>
      <c r="E858" s="34" t="e">
        <f>59/H854</f>
        <v>#DIV/0!</v>
      </c>
    </row>
    <row r="859" spans="1:8" x14ac:dyDescent="0.25">
      <c r="A859" s="29" t="s">
        <v>87</v>
      </c>
      <c r="B859" s="29" t="s">
        <v>88</v>
      </c>
      <c r="C859" s="34" t="e">
        <f>60/H854</f>
        <v>#DIV/0!</v>
      </c>
      <c r="D859" s="29"/>
      <c r="E859" s="34"/>
    </row>
    <row r="862" spans="1:8" x14ac:dyDescent="0.25">
      <c r="A862" s="30" t="s">
        <v>89</v>
      </c>
      <c r="B862" s="83" t="s">
        <v>11</v>
      </c>
      <c r="C862" s="84"/>
      <c r="D862" s="84"/>
      <c r="E862" s="84"/>
      <c r="F862" s="84"/>
      <c r="G862" s="85"/>
    </row>
    <row r="863" spans="1:8" x14ac:dyDescent="0.25">
      <c r="A863" s="28" t="s">
        <v>66</v>
      </c>
      <c r="B863" s="33" t="s">
        <v>12</v>
      </c>
      <c r="C863" s="32" t="s">
        <v>13</v>
      </c>
      <c r="D863" s="33" t="s">
        <v>14</v>
      </c>
      <c r="E863" s="32" t="s">
        <v>13</v>
      </c>
      <c r="F863" s="33" t="s">
        <v>15</v>
      </c>
      <c r="G863" s="32" t="s">
        <v>13</v>
      </c>
      <c r="H863" s="33" t="s">
        <v>61</v>
      </c>
    </row>
    <row r="864" spans="1:8" x14ac:dyDescent="0.25">
      <c r="A864" s="29"/>
      <c r="B864" s="29" t="s">
        <v>67</v>
      </c>
      <c r="C864" s="29"/>
      <c r="D864" s="29" t="s">
        <v>68</v>
      </c>
      <c r="E864" s="29"/>
      <c r="F864" s="29" t="s">
        <v>69</v>
      </c>
      <c r="G864" s="29"/>
      <c r="H864" s="29" t="s">
        <v>70</v>
      </c>
    </row>
    <row r="865" spans="1:7" x14ac:dyDescent="0.25">
      <c r="A865" s="30"/>
      <c r="C865" s="29">
        <f>1*C864</f>
        <v>0</v>
      </c>
      <c r="E865" s="29">
        <f>2*E864</f>
        <v>0</v>
      </c>
      <c r="G865" s="29">
        <f>3*G864</f>
        <v>0</v>
      </c>
    </row>
    <row r="866" spans="1:7" x14ac:dyDescent="0.25">
      <c r="A866" s="30" t="s">
        <v>71</v>
      </c>
    </row>
    <row r="868" spans="1:7" x14ac:dyDescent="0.25">
      <c r="A868" s="29" t="s">
        <v>72</v>
      </c>
      <c r="B868" s="29">
        <f>+(H847+H852)*I798</f>
        <v>0</v>
      </c>
    </row>
    <row r="870" spans="1:7" x14ac:dyDescent="0.25">
      <c r="A870" s="35" t="s">
        <v>90</v>
      </c>
    </row>
    <row r="871" spans="1:7" x14ac:dyDescent="0.25">
      <c r="A871" t="s">
        <v>91</v>
      </c>
    </row>
    <row r="872" spans="1:7" x14ac:dyDescent="0.25">
      <c r="A872" t="s">
        <v>92</v>
      </c>
    </row>
    <row r="873" spans="1:7" x14ac:dyDescent="0.25">
      <c r="A873" t="s">
        <v>93</v>
      </c>
    </row>
    <row r="893" spans="1:2" x14ac:dyDescent="0.25">
      <c r="A893" s="28" t="s">
        <v>6</v>
      </c>
      <c r="B893" s="29" t="s">
        <v>73</v>
      </c>
    </row>
    <row r="894" spans="1:2" x14ac:dyDescent="0.25">
      <c r="A894" s="28" t="s">
        <v>7</v>
      </c>
      <c r="B894" s="29"/>
    </row>
    <row r="895" spans="1:2" x14ac:dyDescent="0.25">
      <c r="A895" s="28" t="s">
        <v>8</v>
      </c>
      <c r="B895" s="29"/>
    </row>
    <row r="896" spans="1:2" x14ac:dyDescent="0.25">
      <c r="A896" s="28" t="s">
        <v>9</v>
      </c>
      <c r="B896" s="29"/>
    </row>
    <row r="898" spans="1:7" x14ac:dyDescent="0.25">
      <c r="A898" s="30" t="s">
        <v>10</v>
      </c>
      <c r="B898" s="83" t="s">
        <v>11</v>
      </c>
      <c r="C898" s="84"/>
      <c r="D898" s="84"/>
      <c r="E898" s="84"/>
      <c r="F898" s="84"/>
      <c r="G898" s="85"/>
    </row>
    <row r="899" spans="1:7" x14ac:dyDescent="0.25">
      <c r="A899" s="31"/>
      <c r="B899" s="32" t="s">
        <v>12</v>
      </c>
      <c r="C899" s="32" t="s">
        <v>13</v>
      </c>
      <c r="D899" s="32" t="s">
        <v>14</v>
      </c>
      <c r="E899" s="32" t="s">
        <v>13</v>
      </c>
      <c r="F899" s="32" t="s">
        <v>15</v>
      </c>
      <c r="G899" s="32" t="s">
        <v>13</v>
      </c>
    </row>
    <row r="900" spans="1:7" x14ac:dyDescent="0.25">
      <c r="A900" s="28" t="s">
        <v>16</v>
      </c>
      <c r="B900" s="33" t="s">
        <v>17</v>
      </c>
      <c r="C900" s="33"/>
      <c r="D900" s="33" t="s">
        <v>18</v>
      </c>
      <c r="E900" s="33"/>
      <c r="F900" s="33" t="s">
        <v>19</v>
      </c>
      <c r="G900" s="33"/>
    </row>
    <row r="901" spans="1:7" x14ac:dyDescent="0.25">
      <c r="A901" s="28" t="s">
        <v>20</v>
      </c>
      <c r="B901" s="33" t="s">
        <v>21</v>
      </c>
      <c r="C901" s="33"/>
      <c r="D901" s="33" t="s">
        <v>22</v>
      </c>
      <c r="E901" s="33"/>
      <c r="F901" s="33" t="s">
        <v>23</v>
      </c>
      <c r="G901" s="33"/>
    </row>
    <row r="902" spans="1:7" x14ac:dyDescent="0.25">
      <c r="A902" s="28" t="s">
        <v>24</v>
      </c>
      <c r="B902" s="33" t="s">
        <v>25</v>
      </c>
      <c r="C902" s="33"/>
      <c r="D902" s="33"/>
      <c r="E902" s="33"/>
      <c r="F902" s="33" t="s">
        <v>26</v>
      </c>
      <c r="G902" s="33"/>
    </row>
    <row r="903" spans="1:7" x14ac:dyDescent="0.25">
      <c r="A903" s="28" t="s">
        <v>27</v>
      </c>
      <c r="B903" s="33" t="s">
        <v>28</v>
      </c>
      <c r="C903" s="33"/>
      <c r="D903" s="33" t="s">
        <v>29</v>
      </c>
      <c r="E903" s="33"/>
      <c r="F903" s="33" t="s">
        <v>30</v>
      </c>
      <c r="G903" s="33"/>
    </row>
    <row r="904" spans="1:7" x14ac:dyDescent="0.25">
      <c r="A904" s="28" t="s">
        <v>31</v>
      </c>
      <c r="B904" s="33" t="s">
        <v>32</v>
      </c>
      <c r="C904" s="33"/>
      <c r="D904" s="33" t="s">
        <v>29</v>
      </c>
      <c r="E904" s="33"/>
      <c r="F904" s="33" t="s">
        <v>33</v>
      </c>
      <c r="G904" s="33"/>
    </row>
    <row r="905" spans="1:7" x14ac:dyDescent="0.25">
      <c r="A905" s="28" t="s">
        <v>34</v>
      </c>
      <c r="B905" s="33" t="s">
        <v>35</v>
      </c>
      <c r="C905" s="33"/>
      <c r="D905" s="33" t="s">
        <v>74</v>
      </c>
      <c r="E905" s="33"/>
      <c r="F905" s="33" t="s">
        <v>75</v>
      </c>
      <c r="G905" s="33"/>
    </row>
    <row r="906" spans="1:7" x14ac:dyDescent="0.25">
      <c r="A906" s="28" t="s">
        <v>38</v>
      </c>
      <c r="B906" s="33" t="s">
        <v>39</v>
      </c>
      <c r="C906" s="33"/>
      <c r="D906" s="33" t="s">
        <v>76</v>
      </c>
      <c r="E906" s="33"/>
      <c r="F906" s="33" t="s">
        <v>77</v>
      </c>
      <c r="G906" s="33"/>
    </row>
    <row r="907" spans="1:7" x14ac:dyDescent="0.25">
      <c r="A907" s="28" t="s">
        <v>42</v>
      </c>
      <c r="B907" s="33" t="s">
        <v>43</v>
      </c>
      <c r="C907" s="33"/>
      <c r="D907" s="33" t="s">
        <v>44</v>
      </c>
      <c r="E907" s="33"/>
      <c r="F907" s="33" t="s">
        <v>45</v>
      </c>
      <c r="G907" s="33"/>
    </row>
    <row r="908" spans="1:7" x14ac:dyDescent="0.25">
      <c r="A908" s="28" t="s">
        <v>46</v>
      </c>
      <c r="B908" s="33" t="s">
        <v>47</v>
      </c>
      <c r="C908" s="33"/>
      <c r="D908" s="33"/>
      <c r="E908" s="33"/>
      <c r="F908" s="33" t="s">
        <v>48</v>
      </c>
      <c r="G908" s="33"/>
    </row>
    <row r="909" spans="1:7" x14ac:dyDescent="0.25">
      <c r="A909" s="28" t="s">
        <v>49</v>
      </c>
      <c r="B909" s="33" t="s">
        <v>50</v>
      </c>
      <c r="C909" s="33"/>
      <c r="D909" s="33" t="s">
        <v>51</v>
      </c>
      <c r="E909" s="33"/>
      <c r="F909" s="33" t="s">
        <v>52</v>
      </c>
      <c r="G909" s="33"/>
    </row>
    <row r="910" spans="1:7" x14ac:dyDescent="0.25">
      <c r="A910" s="28" t="s">
        <v>53</v>
      </c>
      <c r="B910" s="33" t="s">
        <v>32</v>
      </c>
      <c r="C910" s="33"/>
      <c r="D910" s="33" t="s">
        <v>54</v>
      </c>
      <c r="E910" s="33"/>
      <c r="F910" s="33" t="s">
        <v>55</v>
      </c>
      <c r="G910" s="33"/>
    </row>
    <row r="911" spans="1:7" x14ac:dyDescent="0.25">
      <c r="A911" s="28" t="s">
        <v>56</v>
      </c>
      <c r="B911" s="33" t="s">
        <v>57</v>
      </c>
      <c r="C911" s="33"/>
      <c r="D911" s="33"/>
      <c r="E911" s="33"/>
      <c r="F911" s="33" t="s">
        <v>58</v>
      </c>
      <c r="G911" s="33"/>
    </row>
    <row r="912" spans="1:7" x14ac:dyDescent="0.25">
      <c r="B912" s="3"/>
      <c r="C912" s="3"/>
      <c r="D912" s="3"/>
      <c r="E912" s="3"/>
      <c r="F912" s="3"/>
      <c r="G912" s="3"/>
    </row>
    <row r="913" spans="1:8" x14ac:dyDescent="0.25">
      <c r="C913" s="29">
        <f>1*SUM(C900:C911)</f>
        <v>0</v>
      </c>
      <c r="E913" s="29">
        <f>2*SUM(E900:E911)</f>
        <v>0</v>
      </c>
      <c r="G913" s="29">
        <f>3*SUM(G900:G911)</f>
        <v>0</v>
      </c>
    </row>
    <row r="914" spans="1:8" x14ac:dyDescent="0.25">
      <c r="A914" s="30" t="s">
        <v>59</v>
      </c>
      <c r="H914" s="28">
        <f>SUM(B913:G913)</f>
        <v>0</v>
      </c>
    </row>
    <row r="915" spans="1:8" x14ac:dyDescent="0.25">
      <c r="A915" s="30"/>
      <c r="B915" s="83" t="s">
        <v>11</v>
      </c>
      <c r="C915" s="84"/>
      <c r="D915" s="84"/>
      <c r="E915" s="84"/>
      <c r="F915" s="84"/>
      <c r="G915" s="85"/>
    </row>
    <row r="916" spans="1:8" x14ac:dyDescent="0.25">
      <c r="A916" s="28" t="s">
        <v>60</v>
      </c>
      <c r="B916" s="33" t="s">
        <v>14</v>
      </c>
      <c r="C916" s="32" t="s">
        <v>13</v>
      </c>
      <c r="D916" s="33" t="s">
        <v>61</v>
      </c>
      <c r="E916" s="32" t="s">
        <v>13</v>
      </c>
      <c r="F916" s="33" t="s">
        <v>62</v>
      </c>
      <c r="G916" s="32" t="s">
        <v>13</v>
      </c>
    </row>
    <row r="917" spans="1:8" x14ac:dyDescent="0.25">
      <c r="A917" s="29" t="s">
        <v>78</v>
      </c>
      <c r="B917" s="29" t="s">
        <v>63</v>
      </c>
      <c r="C917" s="29"/>
      <c r="D917" s="29" t="s">
        <v>29</v>
      </c>
      <c r="E917" s="29"/>
      <c r="F917" s="29" t="s">
        <v>64</v>
      </c>
      <c r="G917" s="29"/>
    </row>
    <row r="919" spans="1:8" x14ac:dyDescent="0.25">
      <c r="C919" s="29">
        <f>2*C917</f>
        <v>0</v>
      </c>
      <c r="E919" s="29">
        <f>4*E917</f>
        <v>0</v>
      </c>
      <c r="G919" s="29">
        <f>6*G917</f>
        <v>0</v>
      </c>
    </row>
    <row r="920" spans="1:8" x14ac:dyDescent="0.25">
      <c r="A920" s="30" t="s">
        <v>65</v>
      </c>
      <c r="H920" s="28">
        <f>SUM(B919:G919)</f>
        <v>0</v>
      </c>
    </row>
    <row r="922" spans="1:8" x14ac:dyDescent="0.25">
      <c r="A922" s="30" t="s">
        <v>79</v>
      </c>
      <c r="H922" s="28">
        <f>SUM(H914:H920)</f>
        <v>0</v>
      </c>
    </row>
    <row r="924" spans="1:8" x14ac:dyDescent="0.25">
      <c r="A924" s="28" t="s">
        <v>80</v>
      </c>
      <c r="B924" s="29" t="s">
        <v>81</v>
      </c>
      <c r="C924" s="34"/>
      <c r="D924" s="29"/>
      <c r="E924" s="34"/>
    </row>
    <row r="925" spans="1:8" x14ac:dyDescent="0.25">
      <c r="A925" s="29" t="s">
        <v>82</v>
      </c>
      <c r="B925" s="29" t="s">
        <v>83</v>
      </c>
      <c r="C925" s="34" t="e">
        <f>27/H922</f>
        <v>#DIV/0!</v>
      </c>
      <c r="D925" s="29"/>
      <c r="E925" s="34"/>
    </row>
    <row r="926" spans="1:8" x14ac:dyDescent="0.25">
      <c r="A926" s="29" t="s">
        <v>84</v>
      </c>
      <c r="B926" s="29" t="s">
        <v>85</v>
      </c>
      <c r="C926" s="34" t="e">
        <f>28/H922</f>
        <v>#DIV/0!</v>
      </c>
      <c r="D926" s="33" t="s">
        <v>86</v>
      </c>
      <c r="E926" s="34" t="e">
        <f>59/H922</f>
        <v>#DIV/0!</v>
      </c>
    </row>
    <row r="927" spans="1:8" x14ac:dyDescent="0.25">
      <c r="A927" s="29" t="s">
        <v>87</v>
      </c>
      <c r="B927" s="29" t="s">
        <v>88</v>
      </c>
      <c r="C927" s="34" t="e">
        <f>60/H922</f>
        <v>#DIV/0!</v>
      </c>
      <c r="D927" s="29"/>
      <c r="E927" s="34"/>
    </row>
    <row r="930" spans="1:8" x14ac:dyDescent="0.25">
      <c r="A930" s="30" t="s">
        <v>89</v>
      </c>
      <c r="B930" s="83" t="s">
        <v>11</v>
      </c>
      <c r="C930" s="84"/>
      <c r="D930" s="84"/>
      <c r="E930" s="84"/>
      <c r="F930" s="84"/>
      <c r="G930" s="85"/>
    </row>
    <row r="931" spans="1:8" x14ac:dyDescent="0.25">
      <c r="A931" s="28" t="s">
        <v>66</v>
      </c>
      <c r="B931" s="33" t="s">
        <v>12</v>
      </c>
      <c r="C931" s="32" t="s">
        <v>13</v>
      </c>
      <c r="D931" s="33" t="s">
        <v>14</v>
      </c>
      <c r="E931" s="32" t="s">
        <v>13</v>
      </c>
      <c r="F931" s="33" t="s">
        <v>15</v>
      </c>
      <c r="G931" s="32" t="s">
        <v>13</v>
      </c>
      <c r="H931" s="33" t="s">
        <v>61</v>
      </c>
    </row>
    <row r="932" spans="1:8" x14ac:dyDescent="0.25">
      <c r="A932" s="29"/>
      <c r="B932" s="29" t="s">
        <v>67</v>
      </c>
      <c r="C932" s="29"/>
      <c r="D932" s="29" t="s">
        <v>68</v>
      </c>
      <c r="E932" s="29"/>
      <c r="F932" s="29" t="s">
        <v>69</v>
      </c>
      <c r="G932" s="29"/>
      <c r="H932" s="29" t="s">
        <v>70</v>
      </c>
    </row>
    <row r="933" spans="1:8" x14ac:dyDescent="0.25">
      <c r="A933" s="30"/>
      <c r="C933" s="29">
        <f>1*C932</f>
        <v>0</v>
      </c>
      <c r="E933" s="29">
        <f>2*E932</f>
        <v>0</v>
      </c>
      <c r="G933" s="29">
        <f>3*G932</f>
        <v>0</v>
      </c>
    </row>
    <row r="934" spans="1:8" x14ac:dyDescent="0.25">
      <c r="A934" s="30" t="s">
        <v>71</v>
      </c>
    </row>
    <row r="936" spans="1:8" x14ac:dyDescent="0.25">
      <c r="A936" s="29" t="s">
        <v>72</v>
      </c>
      <c r="B936" s="29">
        <f>+(H915+H920)*I866</f>
        <v>0</v>
      </c>
    </row>
    <row r="938" spans="1:8" x14ac:dyDescent="0.25">
      <c r="A938" s="35" t="s">
        <v>90</v>
      </c>
    </row>
    <row r="939" spans="1:8" x14ac:dyDescent="0.25">
      <c r="A939" t="s">
        <v>91</v>
      </c>
    </row>
    <row r="940" spans="1:8" x14ac:dyDescent="0.25">
      <c r="A940" t="s">
        <v>92</v>
      </c>
    </row>
    <row r="941" spans="1:8" x14ac:dyDescent="0.25">
      <c r="A941" t="s">
        <v>93</v>
      </c>
    </row>
    <row r="961" spans="1:7" x14ac:dyDescent="0.25">
      <c r="A961" s="28" t="s">
        <v>6</v>
      </c>
      <c r="B961" s="29" t="s">
        <v>73</v>
      </c>
    </row>
    <row r="962" spans="1:7" x14ac:dyDescent="0.25">
      <c r="A962" s="28" t="s">
        <v>7</v>
      </c>
      <c r="B962" s="29"/>
    </row>
    <row r="963" spans="1:7" x14ac:dyDescent="0.25">
      <c r="A963" s="28" t="s">
        <v>8</v>
      </c>
      <c r="B963" s="29"/>
    </row>
    <row r="964" spans="1:7" x14ac:dyDescent="0.25">
      <c r="A964" s="28" t="s">
        <v>9</v>
      </c>
      <c r="B964" s="29"/>
    </row>
    <row r="966" spans="1:7" x14ac:dyDescent="0.25">
      <c r="A966" s="30" t="s">
        <v>10</v>
      </c>
      <c r="B966" s="83" t="s">
        <v>11</v>
      </c>
      <c r="C966" s="84"/>
      <c r="D966" s="84"/>
      <c r="E966" s="84"/>
      <c r="F966" s="84"/>
      <c r="G966" s="85"/>
    </row>
    <row r="967" spans="1:7" x14ac:dyDescent="0.25">
      <c r="A967" s="31"/>
      <c r="B967" s="32" t="s">
        <v>12</v>
      </c>
      <c r="C967" s="32" t="s">
        <v>13</v>
      </c>
      <c r="D967" s="32" t="s">
        <v>14</v>
      </c>
      <c r="E967" s="32" t="s">
        <v>13</v>
      </c>
      <c r="F967" s="32" t="s">
        <v>15</v>
      </c>
      <c r="G967" s="32" t="s">
        <v>13</v>
      </c>
    </row>
    <row r="968" spans="1:7" x14ac:dyDescent="0.25">
      <c r="A968" s="28" t="s">
        <v>16</v>
      </c>
      <c r="B968" s="33" t="s">
        <v>17</v>
      </c>
      <c r="C968" s="33"/>
      <c r="D968" s="33" t="s">
        <v>18</v>
      </c>
      <c r="E968" s="33"/>
      <c r="F968" s="33" t="s">
        <v>19</v>
      </c>
      <c r="G968" s="33"/>
    </row>
    <row r="969" spans="1:7" x14ac:dyDescent="0.25">
      <c r="A969" s="28" t="s">
        <v>20</v>
      </c>
      <c r="B969" s="33" t="s">
        <v>21</v>
      </c>
      <c r="C969" s="33"/>
      <c r="D969" s="33" t="s">
        <v>22</v>
      </c>
      <c r="E969" s="33"/>
      <c r="F969" s="33" t="s">
        <v>23</v>
      </c>
      <c r="G969" s="33"/>
    </row>
    <row r="970" spans="1:7" x14ac:dyDescent="0.25">
      <c r="A970" s="28" t="s">
        <v>24</v>
      </c>
      <c r="B970" s="33" t="s">
        <v>25</v>
      </c>
      <c r="C970" s="33"/>
      <c r="D970" s="33"/>
      <c r="E970" s="33"/>
      <c r="F970" s="33" t="s">
        <v>26</v>
      </c>
      <c r="G970" s="33"/>
    </row>
    <row r="971" spans="1:7" x14ac:dyDescent="0.25">
      <c r="A971" s="28" t="s">
        <v>27</v>
      </c>
      <c r="B971" s="33" t="s">
        <v>28</v>
      </c>
      <c r="C971" s="33"/>
      <c r="D971" s="33" t="s">
        <v>29</v>
      </c>
      <c r="E971" s="33"/>
      <c r="F971" s="33" t="s">
        <v>30</v>
      </c>
      <c r="G971" s="33"/>
    </row>
    <row r="972" spans="1:7" x14ac:dyDescent="0.25">
      <c r="A972" s="28" t="s">
        <v>31</v>
      </c>
      <c r="B972" s="33" t="s">
        <v>32</v>
      </c>
      <c r="C972" s="33"/>
      <c r="D972" s="33" t="s">
        <v>29</v>
      </c>
      <c r="E972" s="33"/>
      <c r="F972" s="33" t="s">
        <v>33</v>
      </c>
      <c r="G972" s="33"/>
    </row>
    <row r="973" spans="1:7" x14ac:dyDescent="0.25">
      <c r="A973" s="28" t="s">
        <v>34</v>
      </c>
      <c r="B973" s="33" t="s">
        <v>35</v>
      </c>
      <c r="C973" s="33"/>
      <c r="D973" s="33" t="s">
        <v>74</v>
      </c>
      <c r="E973" s="33"/>
      <c r="F973" s="33" t="s">
        <v>75</v>
      </c>
      <c r="G973" s="33"/>
    </row>
    <row r="974" spans="1:7" x14ac:dyDescent="0.25">
      <c r="A974" s="28" t="s">
        <v>38</v>
      </c>
      <c r="B974" s="33" t="s">
        <v>39</v>
      </c>
      <c r="C974" s="33"/>
      <c r="D974" s="33" t="s">
        <v>76</v>
      </c>
      <c r="E974" s="33"/>
      <c r="F974" s="33" t="s">
        <v>77</v>
      </c>
      <c r="G974" s="33"/>
    </row>
    <row r="975" spans="1:7" x14ac:dyDescent="0.25">
      <c r="A975" s="28" t="s">
        <v>42</v>
      </c>
      <c r="B975" s="33" t="s">
        <v>43</v>
      </c>
      <c r="C975" s="33"/>
      <c r="D975" s="33" t="s">
        <v>44</v>
      </c>
      <c r="E975" s="33"/>
      <c r="F975" s="33" t="s">
        <v>45</v>
      </c>
      <c r="G975" s="33"/>
    </row>
    <row r="976" spans="1:7" x14ac:dyDescent="0.25">
      <c r="A976" s="28" t="s">
        <v>46</v>
      </c>
      <c r="B976" s="33" t="s">
        <v>47</v>
      </c>
      <c r="C976" s="33"/>
      <c r="D976" s="33"/>
      <c r="E976" s="33"/>
      <c r="F976" s="33" t="s">
        <v>48</v>
      </c>
      <c r="G976" s="33"/>
    </row>
    <row r="977" spans="1:8" x14ac:dyDescent="0.25">
      <c r="A977" s="28" t="s">
        <v>49</v>
      </c>
      <c r="B977" s="33" t="s">
        <v>50</v>
      </c>
      <c r="C977" s="33"/>
      <c r="D977" s="33" t="s">
        <v>51</v>
      </c>
      <c r="E977" s="33"/>
      <c r="F977" s="33" t="s">
        <v>52</v>
      </c>
      <c r="G977" s="33"/>
    </row>
    <row r="978" spans="1:8" x14ac:dyDescent="0.25">
      <c r="A978" s="28" t="s">
        <v>53</v>
      </c>
      <c r="B978" s="33" t="s">
        <v>32</v>
      </c>
      <c r="C978" s="33"/>
      <c r="D978" s="33" t="s">
        <v>54</v>
      </c>
      <c r="E978" s="33"/>
      <c r="F978" s="33" t="s">
        <v>55</v>
      </c>
      <c r="G978" s="33"/>
    </row>
    <row r="979" spans="1:8" x14ac:dyDescent="0.25">
      <c r="A979" s="28" t="s">
        <v>56</v>
      </c>
      <c r="B979" s="33" t="s">
        <v>57</v>
      </c>
      <c r="C979" s="33"/>
      <c r="D979" s="33"/>
      <c r="E979" s="33"/>
      <c r="F979" s="33" t="s">
        <v>58</v>
      </c>
      <c r="G979" s="33"/>
    </row>
    <row r="980" spans="1:8" x14ac:dyDescent="0.25">
      <c r="B980" s="3"/>
      <c r="C980" s="3"/>
      <c r="D980" s="3"/>
      <c r="E980" s="3"/>
      <c r="F980" s="3"/>
      <c r="G980" s="3"/>
    </row>
    <row r="981" spans="1:8" x14ac:dyDescent="0.25">
      <c r="C981" s="29">
        <f>1*SUM(C968:C979)</f>
        <v>0</v>
      </c>
      <c r="E981" s="29">
        <f>2*SUM(E968:E979)</f>
        <v>0</v>
      </c>
      <c r="G981" s="29">
        <f>3*SUM(G968:G979)</f>
        <v>0</v>
      </c>
    </row>
    <row r="982" spans="1:8" x14ac:dyDescent="0.25">
      <c r="A982" s="30" t="s">
        <v>59</v>
      </c>
      <c r="H982" s="28">
        <f>SUM(B981:G981)</f>
        <v>0</v>
      </c>
    </row>
    <row r="983" spans="1:8" x14ac:dyDescent="0.25">
      <c r="A983" s="30"/>
      <c r="B983" s="83" t="s">
        <v>11</v>
      </c>
      <c r="C983" s="84"/>
      <c r="D983" s="84"/>
      <c r="E983" s="84"/>
      <c r="F983" s="84"/>
      <c r="G983" s="85"/>
    </row>
    <row r="984" spans="1:8" x14ac:dyDescent="0.25">
      <c r="A984" s="28" t="s">
        <v>60</v>
      </c>
      <c r="B984" s="33" t="s">
        <v>14</v>
      </c>
      <c r="C984" s="32" t="s">
        <v>13</v>
      </c>
      <c r="D984" s="33" t="s">
        <v>61</v>
      </c>
      <c r="E984" s="32" t="s">
        <v>13</v>
      </c>
      <c r="F984" s="33" t="s">
        <v>62</v>
      </c>
      <c r="G984" s="32" t="s">
        <v>13</v>
      </c>
    </row>
    <row r="985" spans="1:8" x14ac:dyDescent="0.25">
      <c r="A985" s="29" t="s">
        <v>78</v>
      </c>
      <c r="B985" s="29" t="s">
        <v>63</v>
      </c>
      <c r="C985" s="29"/>
      <c r="D985" s="29" t="s">
        <v>29</v>
      </c>
      <c r="E985" s="29"/>
      <c r="F985" s="29" t="s">
        <v>64</v>
      </c>
      <c r="G985" s="29"/>
    </row>
    <row r="987" spans="1:8" x14ac:dyDescent="0.25">
      <c r="C987" s="29">
        <f>2*C985</f>
        <v>0</v>
      </c>
      <c r="E987" s="29">
        <f>4*E985</f>
        <v>0</v>
      </c>
      <c r="G987" s="29">
        <f>6*G985</f>
        <v>0</v>
      </c>
    </row>
    <row r="988" spans="1:8" x14ac:dyDescent="0.25">
      <c r="A988" s="30" t="s">
        <v>65</v>
      </c>
      <c r="H988" s="28">
        <f>SUM(B987:G987)</f>
        <v>0</v>
      </c>
    </row>
    <row r="990" spans="1:8" x14ac:dyDescent="0.25">
      <c r="A990" s="30" t="s">
        <v>79</v>
      </c>
      <c r="H990" s="28">
        <f>SUM(H982:H988)</f>
        <v>0</v>
      </c>
    </row>
    <row r="992" spans="1:8" x14ac:dyDescent="0.25">
      <c r="A992" s="28" t="s">
        <v>80</v>
      </c>
      <c r="B992" s="29" t="s">
        <v>81</v>
      </c>
      <c r="C992" s="34"/>
      <c r="D992" s="29"/>
      <c r="E992" s="34"/>
    </row>
    <row r="993" spans="1:8" x14ac:dyDescent="0.25">
      <c r="A993" s="29" t="s">
        <v>82</v>
      </c>
      <c r="B993" s="29" t="s">
        <v>83</v>
      </c>
      <c r="C993" s="34" t="e">
        <f>27/H990</f>
        <v>#DIV/0!</v>
      </c>
      <c r="D993" s="29"/>
      <c r="E993" s="34"/>
    </row>
    <row r="994" spans="1:8" x14ac:dyDescent="0.25">
      <c r="A994" s="29" t="s">
        <v>84</v>
      </c>
      <c r="B994" s="29" t="s">
        <v>85</v>
      </c>
      <c r="C994" s="34" t="e">
        <f>28/H990</f>
        <v>#DIV/0!</v>
      </c>
      <c r="D994" s="33" t="s">
        <v>86</v>
      </c>
      <c r="E994" s="34" t="e">
        <f>59/H990</f>
        <v>#DIV/0!</v>
      </c>
    </row>
    <row r="995" spans="1:8" x14ac:dyDescent="0.25">
      <c r="A995" s="29" t="s">
        <v>87</v>
      </c>
      <c r="B995" s="29" t="s">
        <v>88</v>
      </c>
      <c r="C995" s="34" t="e">
        <f>60/H990</f>
        <v>#DIV/0!</v>
      </c>
      <c r="D995" s="29"/>
      <c r="E995" s="34"/>
    </row>
    <row r="998" spans="1:8" x14ac:dyDescent="0.25">
      <c r="A998" s="30" t="s">
        <v>89</v>
      </c>
      <c r="B998" s="83" t="s">
        <v>11</v>
      </c>
      <c r="C998" s="84"/>
      <c r="D998" s="84"/>
      <c r="E998" s="84"/>
      <c r="F998" s="84"/>
      <c r="G998" s="85"/>
    </row>
    <row r="999" spans="1:8" x14ac:dyDescent="0.25">
      <c r="A999" s="28" t="s">
        <v>66</v>
      </c>
      <c r="B999" s="33" t="s">
        <v>12</v>
      </c>
      <c r="C999" s="32" t="s">
        <v>13</v>
      </c>
      <c r="D999" s="33" t="s">
        <v>14</v>
      </c>
      <c r="E999" s="32" t="s">
        <v>13</v>
      </c>
      <c r="F999" s="33" t="s">
        <v>15</v>
      </c>
      <c r="G999" s="32" t="s">
        <v>13</v>
      </c>
      <c r="H999" s="33" t="s">
        <v>61</v>
      </c>
    </row>
    <row r="1000" spans="1:8" x14ac:dyDescent="0.25">
      <c r="A1000" s="29"/>
      <c r="B1000" s="29" t="s">
        <v>67</v>
      </c>
      <c r="C1000" s="29"/>
      <c r="D1000" s="29" t="s">
        <v>68</v>
      </c>
      <c r="E1000" s="29"/>
      <c r="F1000" s="29" t="s">
        <v>69</v>
      </c>
      <c r="G1000" s="29"/>
      <c r="H1000" s="29" t="s">
        <v>70</v>
      </c>
    </row>
    <row r="1001" spans="1:8" x14ac:dyDescent="0.25">
      <c r="A1001" s="30"/>
      <c r="C1001" s="29">
        <f>1*C1000</f>
        <v>0</v>
      </c>
      <c r="E1001" s="29">
        <f>2*E1000</f>
        <v>0</v>
      </c>
      <c r="G1001" s="29">
        <f>3*G1000</f>
        <v>0</v>
      </c>
    </row>
    <row r="1002" spans="1:8" x14ac:dyDescent="0.25">
      <c r="A1002" s="30" t="s">
        <v>71</v>
      </c>
    </row>
    <row r="1004" spans="1:8" x14ac:dyDescent="0.25">
      <c r="A1004" s="29" t="s">
        <v>72</v>
      </c>
      <c r="B1004" s="29">
        <f>+(H983+H988)*I934</f>
        <v>0</v>
      </c>
    </row>
    <row r="1006" spans="1:8" x14ac:dyDescent="0.25">
      <c r="A1006" s="35" t="s">
        <v>90</v>
      </c>
    </row>
    <row r="1007" spans="1:8" x14ac:dyDescent="0.25">
      <c r="A1007" t="s">
        <v>91</v>
      </c>
    </row>
    <row r="1008" spans="1:8" x14ac:dyDescent="0.25">
      <c r="A1008" t="s">
        <v>92</v>
      </c>
    </row>
    <row r="1009" spans="1:1" x14ac:dyDescent="0.25">
      <c r="A1009" t="s">
        <v>93</v>
      </c>
    </row>
    <row r="1029" spans="1:7" x14ac:dyDescent="0.25">
      <c r="A1029" s="28" t="s">
        <v>6</v>
      </c>
      <c r="B1029" s="29" t="s">
        <v>73</v>
      </c>
    </row>
    <row r="1030" spans="1:7" x14ac:dyDescent="0.25">
      <c r="A1030" s="28" t="s">
        <v>7</v>
      </c>
      <c r="B1030" s="29"/>
    </row>
    <row r="1031" spans="1:7" x14ac:dyDescent="0.25">
      <c r="A1031" s="28" t="s">
        <v>8</v>
      </c>
      <c r="B1031" s="29"/>
    </row>
    <row r="1032" spans="1:7" x14ac:dyDescent="0.25">
      <c r="A1032" s="28" t="s">
        <v>9</v>
      </c>
      <c r="B1032" s="29"/>
    </row>
    <row r="1034" spans="1:7" x14ac:dyDescent="0.25">
      <c r="A1034" s="30" t="s">
        <v>10</v>
      </c>
      <c r="B1034" s="83" t="s">
        <v>11</v>
      </c>
      <c r="C1034" s="84"/>
      <c r="D1034" s="84"/>
      <c r="E1034" s="84"/>
      <c r="F1034" s="84"/>
      <c r="G1034" s="85"/>
    </row>
    <row r="1035" spans="1:7" x14ac:dyDescent="0.25">
      <c r="A1035" s="31"/>
      <c r="B1035" s="32" t="s">
        <v>12</v>
      </c>
      <c r="C1035" s="32" t="s">
        <v>13</v>
      </c>
      <c r="D1035" s="32" t="s">
        <v>14</v>
      </c>
      <c r="E1035" s="32" t="s">
        <v>13</v>
      </c>
      <c r="F1035" s="32" t="s">
        <v>15</v>
      </c>
      <c r="G1035" s="32" t="s">
        <v>13</v>
      </c>
    </row>
    <row r="1036" spans="1:7" x14ac:dyDescent="0.25">
      <c r="A1036" s="28" t="s">
        <v>16</v>
      </c>
      <c r="B1036" s="33" t="s">
        <v>17</v>
      </c>
      <c r="C1036" s="33"/>
      <c r="D1036" s="33" t="s">
        <v>18</v>
      </c>
      <c r="E1036" s="33"/>
      <c r="F1036" s="33" t="s">
        <v>19</v>
      </c>
      <c r="G1036" s="33"/>
    </row>
    <row r="1037" spans="1:7" x14ac:dyDescent="0.25">
      <c r="A1037" s="28" t="s">
        <v>20</v>
      </c>
      <c r="B1037" s="33" t="s">
        <v>21</v>
      </c>
      <c r="C1037" s="33"/>
      <c r="D1037" s="33" t="s">
        <v>22</v>
      </c>
      <c r="E1037" s="33"/>
      <c r="F1037" s="33" t="s">
        <v>23</v>
      </c>
      <c r="G1037" s="33"/>
    </row>
    <row r="1038" spans="1:7" x14ac:dyDescent="0.25">
      <c r="A1038" s="28" t="s">
        <v>24</v>
      </c>
      <c r="B1038" s="33" t="s">
        <v>25</v>
      </c>
      <c r="C1038" s="33"/>
      <c r="D1038" s="33"/>
      <c r="E1038" s="33"/>
      <c r="F1038" s="33" t="s">
        <v>26</v>
      </c>
      <c r="G1038" s="33"/>
    </row>
    <row r="1039" spans="1:7" x14ac:dyDescent="0.25">
      <c r="A1039" s="28" t="s">
        <v>27</v>
      </c>
      <c r="B1039" s="33" t="s">
        <v>28</v>
      </c>
      <c r="C1039" s="33"/>
      <c r="D1039" s="33" t="s">
        <v>29</v>
      </c>
      <c r="E1039" s="33"/>
      <c r="F1039" s="33" t="s">
        <v>30</v>
      </c>
      <c r="G1039" s="33"/>
    </row>
    <row r="1040" spans="1:7" x14ac:dyDescent="0.25">
      <c r="A1040" s="28" t="s">
        <v>31</v>
      </c>
      <c r="B1040" s="33" t="s">
        <v>32</v>
      </c>
      <c r="C1040" s="33"/>
      <c r="D1040" s="33" t="s">
        <v>29</v>
      </c>
      <c r="E1040" s="33"/>
      <c r="F1040" s="33" t="s">
        <v>33</v>
      </c>
      <c r="G1040" s="33"/>
    </row>
    <row r="1041" spans="1:8" x14ac:dyDescent="0.25">
      <c r="A1041" s="28" t="s">
        <v>34</v>
      </c>
      <c r="B1041" s="33" t="s">
        <v>35</v>
      </c>
      <c r="C1041" s="33"/>
      <c r="D1041" s="33" t="s">
        <v>74</v>
      </c>
      <c r="E1041" s="33"/>
      <c r="F1041" s="33" t="s">
        <v>75</v>
      </c>
      <c r="G1041" s="33"/>
    </row>
    <row r="1042" spans="1:8" x14ac:dyDescent="0.25">
      <c r="A1042" s="28" t="s">
        <v>38</v>
      </c>
      <c r="B1042" s="33" t="s">
        <v>39</v>
      </c>
      <c r="C1042" s="33"/>
      <c r="D1042" s="33" t="s">
        <v>76</v>
      </c>
      <c r="E1042" s="33"/>
      <c r="F1042" s="33" t="s">
        <v>77</v>
      </c>
      <c r="G1042" s="33"/>
    </row>
    <row r="1043" spans="1:8" x14ac:dyDescent="0.25">
      <c r="A1043" s="28" t="s">
        <v>42</v>
      </c>
      <c r="B1043" s="33" t="s">
        <v>43</v>
      </c>
      <c r="C1043" s="33"/>
      <c r="D1043" s="33" t="s">
        <v>44</v>
      </c>
      <c r="E1043" s="33"/>
      <c r="F1043" s="33" t="s">
        <v>45</v>
      </c>
      <c r="G1043" s="33"/>
    </row>
    <row r="1044" spans="1:8" x14ac:dyDescent="0.25">
      <c r="A1044" s="28" t="s">
        <v>46</v>
      </c>
      <c r="B1044" s="33" t="s">
        <v>47</v>
      </c>
      <c r="C1044" s="33"/>
      <c r="D1044" s="33"/>
      <c r="E1044" s="33"/>
      <c r="F1044" s="33" t="s">
        <v>48</v>
      </c>
      <c r="G1044" s="33"/>
    </row>
    <row r="1045" spans="1:8" x14ac:dyDescent="0.25">
      <c r="A1045" s="28" t="s">
        <v>49</v>
      </c>
      <c r="B1045" s="33" t="s">
        <v>50</v>
      </c>
      <c r="C1045" s="33"/>
      <c r="D1045" s="33" t="s">
        <v>51</v>
      </c>
      <c r="E1045" s="33"/>
      <c r="F1045" s="33" t="s">
        <v>52</v>
      </c>
      <c r="G1045" s="33"/>
    </row>
    <row r="1046" spans="1:8" x14ac:dyDescent="0.25">
      <c r="A1046" s="28" t="s">
        <v>53</v>
      </c>
      <c r="B1046" s="33" t="s">
        <v>32</v>
      </c>
      <c r="C1046" s="33"/>
      <c r="D1046" s="33" t="s">
        <v>54</v>
      </c>
      <c r="E1046" s="33"/>
      <c r="F1046" s="33" t="s">
        <v>55</v>
      </c>
      <c r="G1046" s="33"/>
    </row>
    <row r="1047" spans="1:8" x14ac:dyDescent="0.25">
      <c r="A1047" s="28" t="s">
        <v>56</v>
      </c>
      <c r="B1047" s="33" t="s">
        <v>57</v>
      </c>
      <c r="C1047" s="33"/>
      <c r="D1047" s="33"/>
      <c r="E1047" s="33"/>
      <c r="F1047" s="33" t="s">
        <v>58</v>
      </c>
      <c r="G1047" s="33"/>
    </row>
    <row r="1048" spans="1:8" x14ac:dyDescent="0.25">
      <c r="B1048" s="3"/>
      <c r="C1048" s="3"/>
      <c r="D1048" s="3"/>
      <c r="E1048" s="3"/>
      <c r="F1048" s="3"/>
      <c r="G1048" s="3"/>
    </row>
    <row r="1049" spans="1:8" x14ac:dyDescent="0.25">
      <c r="C1049" s="29">
        <f>1*SUM(C1036:C1047)</f>
        <v>0</v>
      </c>
      <c r="E1049" s="29">
        <f>2*SUM(E1036:E1047)</f>
        <v>0</v>
      </c>
      <c r="G1049" s="29">
        <f>3*SUM(G1036:G1047)</f>
        <v>0</v>
      </c>
    </row>
    <row r="1050" spans="1:8" x14ac:dyDescent="0.25">
      <c r="A1050" s="30" t="s">
        <v>59</v>
      </c>
      <c r="H1050" s="28">
        <f>SUM(B1049:G1049)</f>
        <v>0</v>
      </c>
    </row>
    <row r="1051" spans="1:8" x14ac:dyDescent="0.25">
      <c r="A1051" s="30"/>
      <c r="B1051" s="83" t="s">
        <v>11</v>
      </c>
      <c r="C1051" s="84"/>
      <c r="D1051" s="84"/>
      <c r="E1051" s="84"/>
      <c r="F1051" s="84"/>
      <c r="G1051" s="85"/>
    </row>
    <row r="1052" spans="1:8" x14ac:dyDescent="0.25">
      <c r="A1052" s="28" t="s">
        <v>60</v>
      </c>
      <c r="B1052" s="33" t="s">
        <v>14</v>
      </c>
      <c r="C1052" s="32" t="s">
        <v>13</v>
      </c>
      <c r="D1052" s="33" t="s">
        <v>61</v>
      </c>
      <c r="E1052" s="32" t="s">
        <v>13</v>
      </c>
      <c r="F1052" s="33" t="s">
        <v>62</v>
      </c>
      <c r="G1052" s="32" t="s">
        <v>13</v>
      </c>
    </row>
    <row r="1053" spans="1:8" x14ac:dyDescent="0.25">
      <c r="A1053" s="29" t="s">
        <v>78</v>
      </c>
      <c r="B1053" s="29" t="s">
        <v>63</v>
      </c>
      <c r="C1053" s="29"/>
      <c r="D1053" s="29" t="s">
        <v>29</v>
      </c>
      <c r="E1053" s="29"/>
      <c r="F1053" s="29" t="s">
        <v>64</v>
      </c>
      <c r="G1053" s="29"/>
    </row>
    <row r="1055" spans="1:8" x14ac:dyDescent="0.25">
      <c r="C1055" s="29">
        <f>2*C1053</f>
        <v>0</v>
      </c>
      <c r="E1055" s="29">
        <f>4*E1053</f>
        <v>0</v>
      </c>
      <c r="G1055" s="29">
        <f>6*G1053</f>
        <v>0</v>
      </c>
    </row>
    <row r="1056" spans="1:8" x14ac:dyDescent="0.25">
      <c r="A1056" s="30" t="s">
        <v>65</v>
      </c>
      <c r="H1056" s="28">
        <f>SUM(B1055:G1055)</f>
        <v>0</v>
      </c>
    </row>
    <row r="1058" spans="1:8" x14ac:dyDescent="0.25">
      <c r="A1058" s="30" t="s">
        <v>79</v>
      </c>
      <c r="H1058" s="28">
        <f>SUM(H1050:H1056)</f>
        <v>0</v>
      </c>
    </row>
    <row r="1060" spans="1:8" x14ac:dyDescent="0.25">
      <c r="A1060" s="28" t="s">
        <v>80</v>
      </c>
      <c r="B1060" s="29" t="s">
        <v>81</v>
      </c>
      <c r="C1060" s="34"/>
      <c r="D1060" s="29"/>
      <c r="E1060" s="34"/>
    </row>
    <row r="1061" spans="1:8" x14ac:dyDescent="0.25">
      <c r="A1061" s="29" t="s">
        <v>82</v>
      </c>
      <c r="B1061" s="29" t="s">
        <v>83</v>
      </c>
      <c r="C1061" s="34" t="e">
        <f>27/H1058</f>
        <v>#DIV/0!</v>
      </c>
      <c r="D1061" s="29"/>
      <c r="E1061" s="34"/>
    </row>
    <row r="1062" spans="1:8" x14ac:dyDescent="0.25">
      <c r="A1062" s="29" t="s">
        <v>84</v>
      </c>
      <c r="B1062" s="29" t="s">
        <v>85</v>
      </c>
      <c r="C1062" s="34" t="e">
        <f>28/H1058</f>
        <v>#DIV/0!</v>
      </c>
      <c r="D1062" s="33" t="s">
        <v>86</v>
      </c>
      <c r="E1062" s="34" t="e">
        <f>59/H1058</f>
        <v>#DIV/0!</v>
      </c>
    </row>
    <row r="1063" spans="1:8" x14ac:dyDescent="0.25">
      <c r="A1063" s="29" t="s">
        <v>87</v>
      </c>
      <c r="B1063" s="29" t="s">
        <v>88</v>
      </c>
      <c r="C1063" s="34" t="e">
        <f>60/H1058</f>
        <v>#DIV/0!</v>
      </c>
      <c r="D1063" s="29"/>
      <c r="E1063" s="34"/>
    </row>
    <row r="1066" spans="1:8" x14ac:dyDescent="0.25">
      <c r="A1066" s="30" t="s">
        <v>89</v>
      </c>
      <c r="B1066" s="83" t="s">
        <v>11</v>
      </c>
      <c r="C1066" s="84"/>
      <c r="D1066" s="84"/>
      <c r="E1066" s="84"/>
      <c r="F1066" s="84"/>
      <c r="G1066" s="85"/>
    </row>
    <row r="1067" spans="1:8" x14ac:dyDescent="0.25">
      <c r="A1067" s="28" t="s">
        <v>66</v>
      </c>
      <c r="B1067" s="33" t="s">
        <v>12</v>
      </c>
      <c r="C1067" s="32" t="s">
        <v>13</v>
      </c>
      <c r="D1067" s="33" t="s">
        <v>14</v>
      </c>
      <c r="E1067" s="32" t="s">
        <v>13</v>
      </c>
      <c r="F1067" s="33" t="s">
        <v>15</v>
      </c>
      <c r="G1067" s="32" t="s">
        <v>13</v>
      </c>
      <c r="H1067" s="33" t="s">
        <v>61</v>
      </c>
    </row>
    <row r="1068" spans="1:8" x14ac:dyDescent="0.25">
      <c r="A1068" s="29"/>
      <c r="B1068" s="29" t="s">
        <v>67</v>
      </c>
      <c r="C1068" s="29"/>
      <c r="D1068" s="29" t="s">
        <v>68</v>
      </c>
      <c r="E1068" s="29"/>
      <c r="F1068" s="29" t="s">
        <v>69</v>
      </c>
      <c r="G1068" s="29"/>
      <c r="H1068" s="29" t="s">
        <v>70</v>
      </c>
    </row>
    <row r="1069" spans="1:8" x14ac:dyDescent="0.25">
      <c r="A1069" s="30"/>
      <c r="C1069" s="29">
        <f>1*C1068</f>
        <v>0</v>
      </c>
      <c r="E1069" s="29">
        <f>2*E1068</f>
        <v>0</v>
      </c>
      <c r="G1069" s="29">
        <f>3*G1068</f>
        <v>0</v>
      </c>
    </row>
    <row r="1070" spans="1:8" x14ac:dyDescent="0.25">
      <c r="A1070" s="30" t="s">
        <v>71</v>
      </c>
    </row>
    <row r="1072" spans="1:8" x14ac:dyDescent="0.25">
      <c r="A1072" s="29" t="s">
        <v>72</v>
      </c>
      <c r="B1072" s="29">
        <f>+(H1051+H1056)*I1002</f>
        <v>0</v>
      </c>
    </row>
    <row r="1074" spans="1:1" x14ac:dyDescent="0.25">
      <c r="A1074" s="35" t="s">
        <v>90</v>
      </c>
    </row>
    <row r="1075" spans="1:1" x14ac:dyDescent="0.25">
      <c r="A1075" t="s">
        <v>91</v>
      </c>
    </row>
    <row r="1076" spans="1:1" x14ac:dyDescent="0.25">
      <c r="A1076" t="s">
        <v>92</v>
      </c>
    </row>
    <row r="1077" spans="1:1" x14ac:dyDescent="0.25">
      <c r="A1077" t="s">
        <v>93</v>
      </c>
    </row>
  </sheetData>
  <mergeCells count="40">
    <mergeCell ref="B14:I14"/>
    <mergeCell ref="D21:E21"/>
    <mergeCell ref="C34:C35"/>
    <mergeCell ref="A34:B35"/>
    <mergeCell ref="A41:A42"/>
    <mergeCell ref="A7:I7"/>
    <mergeCell ref="A8:I8"/>
    <mergeCell ref="B11:I11"/>
    <mergeCell ref="B12:I12"/>
    <mergeCell ref="B13:I13"/>
    <mergeCell ref="A54:I54"/>
    <mergeCell ref="A32:B32"/>
    <mergeCell ref="A38:B38"/>
    <mergeCell ref="A46:B46"/>
    <mergeCell ref="A36:B36"/>
    <mergeCell ref="A50:H50"/>
    <mergeCell ref="B795:G795"/>
    <mergeCell ref="B559:G559"/>
    <mergeCell ref="B576:G576"/>
    <mergeCell ref="B591:G591"/>
    <mergeCell ref="B626:G626"/>
    <mergeCell ref="B643:G643"/>
    <mergeCell ref="B658:G658"/>
    <mergeCell ref="B695:G695"/>
    <mergeCell ref="B712:G712"/>
    <mergeCell ref="B727:G727"/>
    <mergeCell ref="B763:G763"/>
    <mergeCell ref="B780:G780"/>
    <mergeCell ref="B1066:G1066"/>
    <mergeCell ref="B830:G830"/>
    <mergeCell ref="B847:G847"/>
    <mergeCell ref="B862:G862"/>
    <mergeCell ref="B898:G898"/>
    <mergeCell ref="B915:G915"/>
    <mergeCell ref="B930:G930"/>
    <mergeCell ref="B966:G966"/>
    <mergeCell ref="B983:G983"/>
    <mergeCell ref="B998:G998"/>
    <mergeCell ref="B1034:G1034"/>
    <mergeCell ref="B1051:G1051"/>
  </mergeCells>
  <conditionalFormatting sqref="C48">
    <cfRule type="cellIs" dxfId="10" priority="16" stopIfTrue="1" operator="lessThan">
      <formula>25</formula>
    </cfRule>
    <cfRule type="cellIs" dxfId="9" priority="17" stopIfTrue="1" operator="between">
      <formula>25</formula>
      <formula>60</formula>
    </cfRule>
    <cfRule type="cellIs" dxfId="8" priority="18" stopIfTrue="1" operator="greaterThan">
      <formula>60</formula>
    </cfRule>
  </conditionalFormatting>
  <conditionalFormatting sqref="A50">
    <cfRule type="expression" dxfId="7" priority="5">
      <formula>"Value outside of the range of this application"</formula>
    </cfRule>
  </conditionalFormatting>
  <conditionalFormatting sqref="A50:H50">
    <cfRule type="containsText" dxfId="6" priority="1" operator="containsText" text="Value outside of the range of this application">
      <formula>NOT(ISERROR(SEARCH("Value outside of the range of this application",A50)))</formula>
    </cfRule>
  </conditionalFormatting>
  <dataValidations xWindow="746" yWindow="478" count="23">
    <dataValidation allowBlank="1" showInputMessage="1" showErrorMessage="1" prompt="Pick and shovel work, continuos axe work, carrying loads up stairs." sqref="WVM983113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F65609 JA65609 SW65609 ACS65609 AMO65609 AWK65609 BGG65609 BQC65609 BZY65609 CJU65609 CTQ65609 DDM65609 DNI65609 DXE65609 EHA65609 EQW65609 FAS65609 FKO65609 FUK65609 GEG65609 GOC65609 GXY65609 HHU65609 HRQ65609 IBM65609 ILI65609 IVE65609 JFA65609 JOW65609 JYS65609 KIO65609 KSK65609 LCG65609 LMC65609 LVY65609 MFU65609 MPQ65609 MZM65609 NJI65609 NTE65609 ODA65609 OMW65609 OWS65609 PGO65609 PQK65609 QAG65609 QKC65609 QTY65609 RDU65609 RNQ65609 RXM65609 SHI65609 SRE65609 TBA65609 TKW65609 TUS65609 UEO65609 UOK65609 UYG65609 VIC65609 VRY65609 WBU65609 WLQ65609 WVM65609 F131145 JA131145 SW131145 ACS131145 AMO131145 AWK131145 BGG131145 BQC131145 BZY131145 CJU131145 CTQ131145 DDM131145 DNI131145 DXE131145 EHA131145 EQW131145 FAS131145 FKO131145 FUK131145 GEG131145 GOC131145 GXY131145 HHU131145 HRQ131145 IBM131145 ILI131145 IVE131145 JFA131145 JOW131145 JYS131145 KIO131145 KSK131145 LCG131145 LMC131145 LVY131145 MFU131145 MPQ131145 MZM131145 NJI131145 NTE131145 ODA131145 OMW131145 OWS131145 PGO131145 PQK131145 QAG131145 QKC131145 QTY131145 RDU131145 RNQ131145 RXM131145 SHI131145 SRE131145 TBA131145 TKW131145 TUS131145 UEO131145 UOK131145 UYG131145 VIC131145 VRY131145 WBU131145 WLQ131145 WVM131145 F196681 JA196681 SW196681 ACS196681 AMO196681 AWK196681 BGG196681 BQC196681 BZY196681 CJU196681 CTQ196681 DDM196681 DNI196681 DXE196681 EHA196681 EQW196681 FAS196681 FKO196681 FUK196681 GEG196681 GOC196681 GXY196681 HHU196681 HRQ196681 IBM196681 ILI196681 IVE196681 JFA196681 JOW196681 JYS196681 KIO196681 KSK196681 LCG196681 LMC196681 LVY196681 MFU196681 MPQ196681 MZM196681 NJI196681 NTE196681 ODA196681 OMW196681 OWS196681 PGO196681 PQK196681 QAG196681 QKC196681 QTY196681 RDU196681 RNQ196681 RXM196681 SHI196681 SRE196681 TBA196681 TKW196681 TUS196681 UEO196681 UOK196681 UYG196681 VIC196681 VRY196681 WBU196681 WLQ196681 WVM196681 F262217 JA262217 SW262217 ACS262217 AMO262217 AWK262217 BGG262217 BQC262217 BZY262217 CJU262217 CTQ262217 DDM262217 DNI262217 DXE262217 EHA262217 EQW262217 FAS262217 FKO262217 FUK262217 GEG262217 GOC262217 GXY262217 HHU262217 HRQ262217 IBM262217 ILI262217 IVE262217 JFA262217 JOW262217 JYS262217 KIO262217 KSK262217 LCG262217 LMC262217 LVY262217 MFU262217 MPQ262217 MZM262217 NJI262217 NTE262217 ODA262217 OMW262217 OWS262217 PGO262217 PQK262217 QAG262217 QKC262217 QTY262217 RDU262217 RNQ262217 RXM262217 SHI262217 SRE262217 TBA262217 TKW262217 TUS262217 UEO262217 UOK262217 UYG262217 VIC262217 VRY262217 WBU262217 WLQ262217 WVM262217 F327753 JA327753 SW327753 ACS327753 AMO327753 AWK327753 BGG327753 BQC327753 BZY327753 CJU327753 CTQ327753 DDM327753 DNI327753 DXE327753 EHA327753 EQW327753 FAS327753 FKO327753 FUK327753 GEG327753 GOC327753 GXY327753 HHU327753 HRQ327753 IBM327753 ILI327753 IVE327753 JFA327753 JOW327753 JYS327753 KIO327753 KSK327753 LCG327753 LMC327753 LVY327753 MFU327753 MPQ327753 MZM327753 NJI327753 NTE327753 ODA327753 OMW327753 OWS327753 PGO327753 PQK327753 QAG327753 QKC327753 QTY327753 RDU327753 RNQ327753 RXM327753 SHI327753 SRE327753 TBA327753 TKW327753 TUS327753 UEO327753 UOK327753 UYG327753 VIC327753 VRY327753 WBU327753 WLQ327753 WVM327753 F393289 JA393289 SW393289 ACS393289 AMO393289 AWK393289 BGG393289 BQC393289 BZY393289 CJU393289 CTQ393289 DDM393289 DNI393289 DXE393289 EHA393289 EQW393289 FAS393289 FKO393289 FUK393289 GEG393289 GOC393289 GXY393289 HHU393289 HRQ393289 IBM393289 ILI393289 IVE393289 JFA393289 JOW393289 JYS393289 KIO393289 KSK393289 LCG393289 LMC393289 LVY393289 MFU393289 MPQ393289 MZM393289 NJI393289 NTE393289 ODA393289 OMW393289 OWS393289 PGO393289 PQK393289 QAG393289 QKC393289 QTY393289 RDU393289 RNQ393289 RXM393289 SHI393289 SRE393289 TBA393289 TKW393289 TUS393289 UEO393289 UOK393289 UYG393289 VIC393289 VRY393289 WBU393289 WLQ393289 WVM393289 F458825 JA458825 SW458825 ACS458825 AMO458825 AWK458825 BGG458825 BQC458825 BZY458825 CJU458825 CTQ458825 DDM458825 DNI458825 DXE458825 EHA458825 EQW458825 FAS458825 FKO458825 FUK458825 GEG458825 GOC458825 GXY458825 HHU458825 HRQ458825 IBM458825 ILI458825 IVE458825 JFA458825 JOW458825 JYS458825 KIO458825 KSK458825 LCG458825 LMC458825 LVY458825 MFU458825 MPQ458825 MZM458825 NJI458825 NTE458825 ODA458825 OMW458825 OWS458825 PGO458825 PQK458825 QAG458825 QKC458825 QTY458825 RDU458825 RNQ458825 RXM458825 SHI458825 SRE458825 TBA458825 TKW458825 TUS458825 UEO458825 UOK458825 UYG458825 VIC458825 VRY458825 WBU458825 WLQ458825 WVM458825 F524361 JA524361 SW524361 ACS524361 AMO524361 AWK524361 BGG524361 BQC524361 BZY524361 CJU524361 CTQ524361 DDM524361 DNI524361 DXE524361 EHA524361 EQW524361 FAS524361 FKO524361 FUK524361 GEG524361 GOC524361 GXY524361 HHU524361 HRQ524361 IBM524361 ILI524361 IVE524361 JFA524361 JOW524361 JYS524361 KIO524361 KSK524361 LCG524361 LMC524361 LVY524361 MFU524361 MPQ524361 MZM524361 NJI524361 NTE524361 ODA524361 OMW524361 OWS524361 PGO524361 PQK524361 QAG524361 QKC524361 QTY524361 RDU524361 RNQ524361 RXM524361 SHI524361 SRE524361 TBA524361 TKW524361 TUS524361 UEO524361 UOK524361 UYG524361 VIC524361 VRY524361 WBU524361 WLQ524361 WVM524361 F589897 JA589897 SW589897 ACS589897 AMO589897 AWK589897 BGG589897 BQC589897 BZY589897 CJU589897 CTQ589897 DDM589897 DNI589897 DXE589897 EHA589897 EQW589897 FAS589897 FKO589897 FUK589897 GEG589897 GOC589897 GXY589897 HHU589897 HRQ589897 IBM589897 ILI589897 IVE589897 JFA589897 JOW589897 JYS589897 KIO589897 KSK589897 LCG589897 LMC589897 LVY589897 MFU589897 MPQ589897 MZM589897 NJI589897 NTE589897 ODA589897 OMW589897 OWS589897 PGO589897 PQK589897 QAG589897 QKC589897 QTY589897 RDU589897 RNQ589897 RXM589897 SHI589897 SRE589897 TBA589897 TKW589897 TUS589897 UEO589897 UOK589897 UYG589897 VIC589897 VRY589897 WBU589897 WLQ589897 WVM589897 F655433 JA655433 SW655433 ACS655433 AMO655433 AWK655433 BGG655433 BQC655433 BZY655433 CJU655433 CTQ655433 DDM655433 DNI655433 DXE655433 EHA655433 EQW655433 FAS655433 FKO655433 FUK655433 GEG655433 GOC655433 GXY655433 HHU655433 HRQ655433 IBM655433 ILI655433 IVE655433 JFA655433 JOW655433 JYS655433 KIO655433 KSK655433 LCG655433 LMC655433 LVY655433 MFU655433 MPQ655433 MZM655433 NJI655433 NTE655433 ODA655433 OMW655433 OWS655433 PGO655433 PQK655433 QAG655433 QKC655433 QTY655433 RDU655433 RNQ655433 RXM655433 SHI655433 SRE655433 TBA655433 TKW655433 TUS655433 UEO655433 UOK655433 UYG655433 VIC655433 VRY655433 WBU655433 WLQ655433 WVM655433 F720969 JA720969 SW720969 ACS720969 AMO720969 AWK720969 BGG720969 BQC720969 BZY720969 CJU720969 CTQ720969 DDM720969 DNI720969 DXE720969 EHA720969 EQW720969 FAS720969 FKO720969 FUK720969 GEG720969 GOC720969 GXY720969 HHU720969 HRQ720969 IBM720969 ILI720969 IVE720969 JFA720969 JOW720969 JYS720969 KIO720969 KSK720969 LCG720969 LMC720969 LVY720969 MFU720969 MPQ720969 MZM720969 NJI720969 NTE720969 ODA720969 OMW720969 OWS720969 PGO720969 PQK720969 QAG720969 QKC720969 QTY720969 RDU720969 RNQ720969 RXM720969 SHI720969 SRE720969 TBA720969 TKW720969 TUS720969 UEO720969 UOK720969 UYG720969 VIC720969 VRY720969 WBU720969 WLQ720969 WVM720969 F786505 JA786505 SW786505 ACS786505 AMO786505 AWK786505 BGG786505 BQC786505 BZY786505 CJU786505 CTQ786505 DDM786505 DNI786505 DXE786505 EHA786505 EQW786505 FAS786505 FKO786505 FUK786505 GEG786505 GOC786505 GXY786505 HHU786505 HRQ786505 IBM786505 ILI786505 IVE786505 JFA786505 JOW786505 JYS786505 KIO786505 KSK786505 LCG786505 LMC786505 LVY786505 MFU786505 MPQ786505 MZM786505 NJI786505 NTE786505 ODA786505 OMW786505 OWS786505 PGO786505 PQK786505 QAG786505 QKC786505 QTY786505 RDU786505 RNQ786505 RXM786505 SHI786505 SRE786505 TBA786505 TKW786505 TUS786505 UEO786505 UOK786505 UYG786505 VIC786505 VRY786505 WBU786505 WLQ786505 WVM786505 F852041 JA852041 SW852041 ACS852041 AMO852041 AWK852041 BGG852041 BQC852041 BZY852041 CJU852041 CTQ852041 DDM852041 DNI852041 DXE852041 EHA852041 EQW852041 FAS852041 FKO852041 FUK852041 GEG852041 GOC852041 GXY852041 HHU852041 HRQ852041 IBM852041 ILI852041 IVE852041 JFA852041 JOW852041 JYS852041 KIO852041 KSK852041 LCG852041 LMC852041 LVY852041 MFU852041 MPQ852041 MZM852041 NJI852041 NTE852041 ODA852041 OMW852041 OWS852041 PGO852041 PQK852041 QAG852041 QKC852041 QTY852041 RDU852041 RNQ852041 RXM852041 SHI852041 SRE852041 TBA852041 TKW852041 TUS852041 UEO852041 UOK852041 UYG852041 VIC852041 VRY852041 WBU852041 WLQ852041 WVM852041 F917577 JA917577 SW917577 ACS917577 AMO917577 AWK917577 BGG917577 BQC917577 BZY917577 CJU917577 CTQ917577 DDM917577 DNI917577 DXE917577 EHA917577 EQW917577 FAS917577 FKO917577 FUK917577 GEG917577 GOC917577 GXY917577 HHU917577 HRQ917577 IBM917577 ILI917577 IVE917577 JFA917577 JOW917577 JYS917577 KIO917577 KSK917577 LCG917577 LMC917577 LVY917577 MFU917577 MPQ917577 MZM917577 NJI917577 NTE917577 ODA917577 OMW917577 OWS917577 PGO917577 PQK917577 QAG917577 QKC917577 QTY917577 RDU917577 RNQ917577 RXM917577 SHI917577 SRE917577 TBA917577 TKW917577 TUS917577 UEO917577 UOK917577 UYG917577 VIC917577 VRY917577 WBU917577 WLQ917577 WVM917577 F983113 JA983113 SW983113 ACS983113 AMO983113 AWK983113 BGG983113 BQC983113 BZY983113 CJU983113 CTQ983113 DDM983113 DNI983113 DXE983113 EHA983113 EQW983113 FAS983113 FKO983113 FUK983113 GEG983113 GOC983113 GXY983113 HHU983113 HRQ983113 IBM983113 ILI983113 IVE983113 JFA983113 JOW983113 JYS983113 KIO983113 KSK983113 LCG983113 LMC983113 LVY983113 MFU983113 MPQ983113 MZM983113 NJI983113 NTE983113 ODA983113 OMW983113 OWS983113 PGO983113 PQK983113 QAG983113 QKC983113 QTY983113 RDU983113 RNQ983113 RXM983113 SHI983113 SRE983113 TBA983113 TKW983113 TUS983113 UEO983113 UOK983113 UYG983113 VIC983113 VRY983113 WBU983113 WLQ983113" xr:uid="{00000000-0002-0000-0000-000000000000}"/>
    <dataValidation allowBlank="1" showInputMessage="1" showErrorMessage="1" prompt="Sustained hand and arm work such as hammering, handling of moderately heavy materials." sqref="D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D65609 IY65609 SU65609 ACQ65609 AMM65609 AWI65609 BGE65609 BQA65609 BZW65609 CJS65609 CTO65609 DDK65609 DNG65609 DXC65609 EGY65609 EQU65609 FAQ65609 FKM65609 FUI65609 GEE65609 GOA65609 GXW65609 HHS65609 HRO65609 IBK65609 ILG65609 IVC65609 JEY65609 JOU65609 JYQ65609 KIM65609 KSI65609 LCE65609 LMA65609 LVW65609 MFS65609 MPO65609 MZK65609 NJG65609 NTC65609 OCY65609 OMU65609 OWQ65609 PGM65609 PQI65609 QAE65609 QKA65609 QTW65609 RDS65609 RNO65609 RXK65609 SHG65609 SRC65609 TAY65609 TKU65609 TUQ65609 UEM65609 UOI65609 UYE65609 VIA65609 VRW65609 WBS65609 WLO65609 WVK65609 D131145 IY131145 SU131145 ACQ131145 AMM131145 AWI131145 BGE131145 BQA131145 BZW131145 CJS131145 CTO131145 DDK131145 DNG131145 DXC131145 EGY131145 EQU131145 FAQ131145 FKM131145 FUI131145 GEE131145 GOA131145 GXW131145 HHS131145 HRO131145 IBK131145 ILG131145 IVC131145 JEY131145 JOU131145 JYQ131145 KIM131145 KSI131145 LCE131145 LMA131145 LVW131145 MFS131145 MPO131145 MZK131145 NJG131145 NTC131145 OCY131145 OMU131145 OWQ131145 PGM131145 PQI131145 QAE131145 QKA131145 QTW131145 RDS131145 RNO131145 RXK131145 SHG131145 SRC131145 TAY131145 TKU131145 TUQ131145 UEM131145 UOI131145 UYE131145 VIA131145 VRW131145 WBS131145 WLO131145 WVK131145 D196681 IY196681 SU196681 ACQ196681 AMM196681 AWI196681 BGE196681 BQA196681 BZW196681 CJS196681 CTO196681 DDK196681 DNG196681 DXC196681 EGY196681 EQU196681 FAQ196681 FKM196681 FUI196681 GEE196681 GOA196681 GXW196681 HHS196681 HRO196681 IBK196681 ILG196681 IVC196681 JEY196681 JOU196681 JYQ196681 KIM196681 KSI196681 LCE196681 LMA196681 LVW196681 MFS196681 MPO196681 MZK196681 NJG196681 NTC196681 OCY196681 OMU196681 OWQ196681 PGM196681 PQI196681 QAE196681 QKA196681 QTW196681 RDS196681 RNO196681 RXK196681 SHG196681 SRC196681 TAY196681 TKU196681 TUQ196681 UEM196681 UOI196681 UYE196681 VIA196681 VRW196681 WBS196681 WLO196681 WVK196681 D262217 IY262217 SU262217 ACQ262217 AMM262217 AWI262217 BGE262217 BQA262217 BZW262217 CJS262217 CTO262217 DDK262217 DNG262217 DXC262217 EGY262217 EQU262217 FAQ262217 FKM262217 FUI262217 GEE262217 GOA262217 GXW262217 HHS262217 HRO262217 IBK262217 ILG262217 IVC262217 JEY262217 JOU262217 JYQ262217 KIM262217 KSI262217 LCE262217 LMA262217 LVW262217 MFS262217 MPO262217 MZK262217 NJG262217 NTC262217 OCY262217 OMU262217 OWQ262217 PGM262217 PQI262217 QAE262217 QKA262217 QTW262217 RDS262217 RNO262217 RXK262217 SHG262217 SRC262217 TAY262217 TKU262217 TUQ262217 UEM262217 UOI262217 UYE262217 VIA262217 VRW262217 WBS262217 WLO262217 WVK262217 D327753 IY327753 SU327753 ACQ327753 AMM327753 AWI327753 BGE327753 BQA327753 BZW327753 CJS327753 CTO327753 DDK327753 DNG327753 DXC327753 EGY327753 EQU327753 FAQ327753 FKM327753 FUI327753 GEE327753 GOA327753 GXW327753 HHS327753 HRO327753 IBK327753 ILG327753 IVC327753 JEY327753 JOU327753 JYQ327753 KIM327753 KSI327753 LCE327753 LMA327753 LVW327753 MFS327753 MPO327753 MZK327753 NJG327753 NTC327753 OCY327753 OMU327753 OWQ327753 PGM327753 PQI327753 QAE327753 QKA327753 QTW327753 RDS327753 RNO327753 RXK327753 SHG327753 SRC327753 TAY327753 TKU327753 TUQ327753 UEM327753 UOI327753 UYE327753 VIA327753 VRW327753 WBS327753 WLO327753 WVK327753 D393289 IY393289 SU393289 ACQ393289 AMM393289 AWI393289 BGE393289 BQA393289 BZW393289 CJS393289 CTO393289 DDK393289 DNG393289 DXC393289 EGY393289 EQU393289 FAQ393289 FKM393289 FUI393289 GEE393289 GOA393289 GXW393289 HHS393289 HRO393289 IBK393289 ILG393289 IVC393289 JEY393289 JOU393289 JYQ393289 KIM393289 KSI393289 LCE393289 LMA393289 LVW393289 MFS393289 MPO393289 MZK393289 NJG393289 NTC393289 OCY393289 OMU393289 OWQ393289 PGM393289 PQI393289 QAE393289 QKA393289 QTW393289 RDS393289 RNO393289 RXK393289 SHG393289 SRC393289 TAY393289 TKU393289 TUQ393289 UEM393289 UOI393289 UYE393289 VIA393289 VRW393289 WBS393289 WLO393289 WVK393289 D458825 IY458825 SU458825 ACQ458825 AMM458825 AWI458825 BGE458825 BQA458825 BZW458825 CJS458825 CTO458825 DDK458825 DNG458825 DXC458825 EGY458825 EQU458825 FAQ458825 FKM458825 FUI458825 GEE458825 GOA458825 GXW458825 HHS458825 HRO458825 IBK458825 ILG458825 IVC458825 JEY458825 JOU458825 JYQ458825 KIM458825 KSI458825 LCE458825 LMA458825 LVW458825 MFS458825 MPO458825 MZK458825 NJG458825 NTC458825 OCY458825 OMU458825 OWQ458825 PGM458825 PQI458825 QAE458825 QKA458825 QTW458825 RDS458825 RNO458825 RXK458825 SHG458825 SRC458825 TAY458825 TKU458825 TUQ458825 UEM458825 UOI458825 UYE458825 VIA458825 VRW458825 WBS458825 WLO458825 WVK458825 D524361 IY524361 SU524361 ACQ524361 AMM524361 AWI524361 BGE524361 BQA524361 BZW524361 CJS524361 CTO524361 DDK524361 DNG524361 DXC524361 EGY524361 EQU524361 FAQ524361 FKM524361 FUI524361 GEE524361 GOA524361 GXW524361 HHS524361 HRO524361 IBK524361 ILG524361 IVC524361 JEY524361 JOU524361 JYQ524361 KIM524361 KSI524361 LCE524361 LMA524361 LVW524361 MFS524361 MPO524361 MZK524361 NJG524361 NTC524361 OCY524361 OMU524361 OWQ524361 PGM524361 PQI524361 QAE524361 QKA524361 QTW524361 RDS524361 RNO524361 RXK524361 SHG524361 SRC524361 TAY524361 TKU524361 TUQ524361 UEM524361 UOI524361 UYE524361 VIA524361 VRW524361 WBS524361 WLO524361 WVK524361 D589897 IY589897 SU589897 ACQ589897 AMM589897 AWI589897 BGE589897 BQA589897 BZW589897 CJS589897 CTO589897 DDK589897 DNG589897 DXC589897 EGY589897 EQU589897 FAQ589897 FKM589897 FUI589897 GEE589897 GOA589897 GXW589897 HHS589897 HRO589897 IBK589897 ILG589897 IVC589897 JEY589897 JOU589897 JYQ589897 KIM589897 KSI589897 LCE589897 LMA589897 LVW589897 MFS589897 MPO589897 MZK589897 NJG589897 NTC589897 OCY589897 OMU589897 OWQ589897 PGM589897 PQI589897 QAE589897 QKA589897 QTW589897 RDS589897 RNO589897 RXK589897 SHG589897 SRC589897 TAY589897 TKU589897 TUQ589897 UEM589897 UOI589897 UYE589897 VIA589897 VRW589897 WBS589897 WLO589897 WVK589897 D655433 IY655433 SU655433 ACQ655433 AMM655433 AWI655433 BGE655433 BQA655433 BZW655433 CJS655433 CTO655433 DDK655433 DNG655433 DXC655433 EGY655433 EQU655433 FAQ655433 FKM655433 FUI655433 GEE655433 GOA655433 GXW655433 HHS655433 HRO655433 IBK655433 ILG655433 IVC655433 JEY655433 JOU655433 JYQ655433 KIM655433 KSI655433 LCE655433 LMA655433 LVW655433 MFS655433 MPO655433 MZK655433 NJG655433 NTC655433 OCY655433 OMU655433 OWQ655433 PGM655433 PQI655433 QAE655433 QKA655433 QTW655433 RDS655433 RNO655433 RXK655433 SHG655433 SRC655433 TAY655433 TKU655433 TUQ655433 UEM655433 UOI655433 UYE655433 VIA655433 VRW655433 WBS655433 WLO655433 WVK655433 D720969 IY720969 SU720969 ACQ720969 AMM720969 AWI720969 BGE720969 BQA720969 BZW720969 CJS720969 CTO720969 DDK720969 DNG720969 DXC720969 EGY720969 EQU720969 FAQ720969 FKM720969 FUI720969 GEE720969 GOA720969 GXW720969 HHS720969 HRO720969 IBK720969 ILG720969 IVC720969 JEY720969 JOU720969 JYQ720969 KIM720969 KSI720969 LCE720969 LMA720969 LVW720969 MFS720969 MPO720969 MZK720969 NJG720969 NTC720969 OCY720969 OMU720969 OWQ720969 PGM720969 PQI720969 QAE720969 QKA720969 QTW720969 RDS720969 RNO720969 RXK720969 SHG720969 SRC720969 TAY720969 TKU720969 TUQ720969 UEM720969 UOI720969 UYE720969 VIA720969 VRW720969 WBS720969 WLO720969 WVK720969 D786505 IY786505 SU786505 ACQ786505 AMM786505 AWI786505 BGE786505 BQA786505 BZW786505 CJS786505 CTO786505 DDK786505 DNG786505 DXC786505 EGY786505 EQU786505 FAQ786505 FKM786505 FUI786505 GEE786505 GOA786505 GXW786505 HHS786505 HRO786505 IBK786505 ILG786505 IVC786505 JEY786505 JOU786505 JYQ786505 KIM786505 KSI786505 LCE786505 LMA786505 LVW786505 MFS786505 MPO786505 MZK786505 NJG786505 NTC786505 OCY786505 OMU786505 OWQ786505 PGM786505 PQI786505 QAE786505 QKA786505 QTW786505 RDS786505 RNO786505 RXK786505 SHG786505 SRC786505 TAY786505 TKU786505 TUQ786505 UEM786505 UOI786505 UYE786505 VIA786505 VRW786505 WBS786505 WLO786505 WVK786505 D852041 IY852041 SU852041 ACQ852041 AMM852041 AWI852041 BGE852041 BQA852041 BZW852041 CJS852041 CTO852041 DDK852041 DNG852041 DXC852041 EGY852041 EQU852041 FAQ852041 FKM852041 FUI852041 GEE852041 GOA852041 GXW852041 HHS852041 HRO852041 IBK852041 ILG852041 IVC852041 JEY852041 JOU852041 JYQ852041 KIM852041 KSI852041 LCE852041 LMA852041 LVW852041 MFS852041 MPO852041 MZK852041 NJG852041 NTC852041 OCY852041 OMU852041 OWQ852041 PGM852041 PQI852041 QAE852041 QKA852041 QTW852041 RDS852041 RNO852041 RXK852041 SHG852041 SRC852041 TAY852041 TKU852041 TUQ852041 UEM852041 UOI852041 UYE852041 VIA852041 VRW852041 WBS852041 WLO852041 WVK852041 D917577 IY917577 SU917577 ACQ917577 AMM917577 AWI917577 BGE917577 BQA917577 BZW917577 CJS917577 CTO917577 DDK917577 DNG917577 DXC917577 EGY917577 EQU917577 FAQ917577 FKM917577 FUI917577 GEE917577 GOA917577 GXW917577 HHS917577 HRO917577 IBK917577 ILG917577 IVC917577 JEY917577 JOU917577 JYQ917577 KIM917577 KSI917577 LCE917577 LMA917577 LVW917577 MFS917577 MPO917577 MZK917577 NJG917577 NTC917577 OCY917577 OMU917577 OWQ917577 PGM917577 PQI917577 QAE917577 QKA917577 QTW917577 RDS917577 RNO917577 RXK917577 SHG917577 SRC917577 TAY917577 TKU917577 TUQ917577 UEM917577 UOI917577 UYE917577 VIA917577 VRW917577 WBS917577 WLO917577 WVK917577 D983113 IY983113 SU983113 ACQ983113 AMM983113 AWI983113 BGE983113 BQA983113 BZW983113 CJS983113 CTO983113 DDK983113 DNG983113 DXC983113 EGY983113 EQU983113 FAQ983113 FKM983113 FUI983113 GEE983113 GOA983113 GXW983113 HHS983113 HRO983113 IBK983113 ILG983113 IVC983113 JEY983113 JOU983113 JYQ983113 KIM983113 KSI983113 LCE983113 LMA983113 LVW983113 MFS983113 MPO983113 MZK983113 NJG983113 NTC983113 OCY983113 OMU983113 OWQ983113 PGM983113 PQI983113 QAE983113 QKA983113 QTW983113 RDS983113 RNO983113 RXK983113 SHG983113 SRC983113 TAY983113 TKU983113 TUQ983113 UEM983113 UOI983113 UYE983113 VIA983113 VRW983113 WBS983113 WLO983113 WVK983113" xr:uid="{00000000-0002-0000-0000-000001000000}"/>
    <dataValidation allowBlank="1" showErrorMessage="1" sqref="C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C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C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C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C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C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C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C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C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C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C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C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C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C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C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C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xr:uid="{00000000-0002-0000-0000-000002000000}"/>
    <dataValidation allowBlank="1" showErrorMessage="1" prompt="Pick and shovel work, continuos axe work, carrying loads up stairs." sqref="G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G65609 JB65609 SX65609 ACT65609 AMP65609 AWL65609 BGH65609 BQD65609 BZZ65609 CJV65609 CTR65609 DDN65609 DNJ65609 DXF65609 EHB65609 EQX65609 FAT65609 FKP65609 FUL65609 GEH65609 GOD65609 GXZ65609 HHV65609 HRR65609 IBN65609 ILJ65609 IVF65609 JFB65609 JOX65609 JYT65609 KIP65609 KSL65609 LCH65609 LMD65609 LVZ65609 MFV65609 MPR65609 MZN65609 NJJ65609 NTF65609 ODB65609 OMX65609 OWT65609 PGP65609 PQL65609 QAH65609 QKD65609 QTZ65609 RDV65609 RNR65609 RXN65609 SHJ65609 SRF65609 TBB65609 TKX65609 TUT65609 UEP65609 UOL65609 UYH65609 VID65609 VRZ65609 WBV65609 WLR65609 WVN65609 G131145 JB131145 SX131145 ACT131145 AMP131145 AWL131145 BGH131145 BQD131145 BZZ131145 CJV131145 CTR131145 DDN131145 DNJ131145 DXF131145 EHB131145 EQX131145 FAT131145 FKP131145 FUL131145 GEH131145 GOD131145 GXZ131145 HHV131145 HRR131145 IBN131145 ILJ131145 IVF131145 JFB131145 JOX131145 JYT131145 KIP131145 KSL131145 LCH131145 LMD131145 LVZ131145 MFV131145 MPR131145 MZN131145 NJJ131145 NTF131145 ODB131145 OMX131145 OWT131145 PGP131145 PQL131145 QAH131145 QKD131145 QTZ131145 RDV131145 RNR131145 RXN131145 SHJ131145 SRF131145 TBB131145 TKX131145 TUT131145 UEP131145 UOL131145 UYH131145 VID131145 VRZ131145 WBV131145 WLR131145 WVN131145 G196681 JB196681 SX196681 ACT196681 AMP196681 AWL196681 BGH196681 BQD196681 BZZ196681 CJV196681 CTR196681 DDN196681 DNJ196681 DXF196681 EHB196681 EQX196681 FAT196681 FKP196681 FUL196681 GEH196681 GOD196681 GXZ196681 HHV196681 HRR196681 IBN196681 ILJ196681 IVF196681 JFB196681 JOX196681 JYT196681 KIP196681 KSL196681 LCH196681 LMD196681 LVZ196681 MFV196681 MPR196681 MZN196681 NJJ196681 NTF196681 ODB196681 OMX196681 OWT196681 PGP196681 PQL196681 QAH196681 QKD196681 QTZ196681 RDV196681 RNR196681 RXN196681 SHJ196681 SRF196681 TBB196681 TKX196681 TUT196681 UEP196681 UOL196681 UYH196681 VID196681 VRZ196681 WBV196681 WLR196681 WVN196681 G262217 JB262217 SX262217 ACT262217 AMP262217 AWL262217 BGH262217 BQD262217 BZZ262217 CJV262217 CTR262217 DDN262217 DNJ262217 DXF262217 EHB262217 EQX262217 FAT262217 FKP262217 FUL262217 GEH262217 GOD262217 GXZ262217 HHV262217 HRR262217 IBN262217 ILJ262217 IVF262217 JFB262217 JOX262217 JYT262217 KIP262217 KSL262217 LCH262217 LMD262217 LVZ262217 MFV262217 MPR262217 MZN262217 NJJ262217 NTF262217 ODB262217 OMX262217 OWT262217 PGP262217 PQL262217 QAH262217 QKD262217 QTZ262217 RDV262217 RNR262217 RXN262217 SHJ262217 SRF262217 TBB262217 TKX262217 TUT262217 UEP262217 UOL262217 UYH262217 VID262217 VRZ262217 WBV262217 WLR262217 WVN262217 G327753 JB327753 SX327753 ACT327753 AMP327753 AWL327753 BGH327753 BQD327753 BZZ327753 CJV327753 CTR327753 DDN327753 DNJ327753 DXF327753 EHB327753 EQX327753 FAT327753 FKP327753 FUL327753 GEH327753 GOD327753 GXZ327753 HHV327753 HRR327753 IBN327753 ILJ327753 IVF327753 JFB327753 JOX327753 JYT327753 KIP327753 KSL327753 LCH327753 LMD327753 LVZ327753 MFV327753 MPR327753 MZN327753 NJJ327753 NTF327753 ODB327753 OMX327753 OWT327753 PGP327753 PQL327753 QAH327753 QKD327753 QTZ327753 RDV327753 RNR327753 RXN327753 SHJ327753 SRF327753 TBB327753 TKX327753 TUT327753 UEP327753 UOL327753 UYH327753 VID327753 VRZ327753 WBV327753 WLR327753 WVN327753 G393289 JB393289 SX393289 ACT393289 AMP393289 AWL393289 BGH393289 BQD393289 BZZ393289 CJV393289 CTR393289 DDN393289 DNJ393289 DXF393289 EHB393289 EQX393289 FAT393289 FKP393289 FUL393289 GEH393289 GOD393289 GXZ393289 HHV393289 HRR393289 IBN393289 ILJ393289 IVF393289 JFB393289 JOX393289 JYT393289 KIP393289 KSL393289 LCH393289 LMD393289 LVZ393289 MFV393289 MPR393289 MZN393289 NJJ393289 NTF393289 ODB393289 OMX393289 OWT393289 PGP393289 PQL393289 QAH393289 QKD393289 QTZ393289 RDV393289 RNR393289 RXN393289 SHJ393289 SRF393289 TBB393289 TKX393289 TUT393289 UEP393289 UOL393289 UYH393289 VID393289 VRZ393289 WBV393289 WLR393289 WVN393289 G458825 JB458825 SX458825 ACT458825 AMP458825 AWL458825 BGH458825 BQD458825 BZZ458825 CJV458825 CTR458825 DDN458825 DNJ458825 DXF458825 EHB458825 EQX458825 FAT458825 FKP458825 FUL458825 GEH458825 GOD458825 GXZ458825 HHV458825 HRR458825 IBN458825 ILJ458825 IVF458825 JFB458825 JOX458825 JYT458825 KIP458825 KSL458825 LCH458825 LMD458825 LVZ458825 MFV458825 MPR458825 MZN458825 NJJ458825 NTF458825 ODB458825 OMX458825 OWT458825 PGP458825 PQL458825 QAH458825 QKD458825 QTZ458825 RDV458825 RNR458825 RXN458825 SHJ458825 SRF458825 TBB458825 TKX458825 TUT458825 UEP458825 UOL458825 UYH458825 VID458825 VRZ458825 WBV458825 WLR458825 WVN458825 G524361 JB524361 SX524361 ACT524361 AMP524361 AWL524361 BGH524361 BQD524361 BZZ524361 CJV524361 CTR524361 DDN524361 DNJ524361 DXF524361 EHB524361 EQX524361 FAT524361 FKP524361 FUL524361 GEH524361 GOD524361 GXZ524361 HHV524361 HRR524361 IBN524361 ILJ524361 IVF524361 JFB524361 JOX524361 JYT524361 KIP524361 KSL524361 LCH524361 LMD524361 LVZ524361 MFV524361 MPR524361 MZN524361 NJJ524361 NTF524361 ODB524361 OMX524361 OWT524361 PGP524361 PQL524361 QAH524361 QKD524361 QTZ524361 RDV524361 RNR524361 RXN524361 SHJ524361 SRF524361 TBB524361 TKX524361 TUT524361 UEP524361 UOL524361 UYH524361 VID524361 VRZ524361 WBV524361 WLR524361 WVN524361 G589897 JB589897 SX589897 ACT589897 AMP589897 AWL589897 BGH589897 BQD589897 BZZ589897 CJV589897 CTR589897 DDN589897 DNJ589897 DXF589897 EHB589897 EQX589897 FAT589897 FKP589897 FUL589897 GEH589897 GOD589897 GXZ589897 HHV589897 HRR589897 IBN589897 ILJ589897 IVF589897 JFB589897 JOX589897 JYT589897 KIP589897 KSL589897 LCH589897 LMD589897 LVZ589897 MFV589897 MPR589897 MZN589897 NJJ589897 NTF589897 ODB589897 OMX589897 OWT589897 PGP589897 PQL589897 QAH589897 QKD589897 QTZ589897 RDV589897 RNR589897 RXN589897 SHJ589897 SRF589897 TBB589897 TKX589897 TUT589897 UEP589897 UOL589897 UYH589897 VID589897 VRZ589897 WBV589897 WLR589897 WVN589897 G655433 JB655433 SX655433 ACT655433 AMP655433 AWL655433 BGH655433 BQD655433 BZZ655433 CJV655433 CTR655433 DDN655433 DNJ655433 DXF655433 EHB655433 EQX655433 FAT655433 FKP655433 FUL655433 GEH655433 GOD655433 GXZ655433 HHV655433 HRR655433 IBN655433 ILJ655433 IVF655433 JFB655433 JOX655433 JYT655433 KIP655433 KSL655433 LCH655433 LMD655433 LVZ655433 MFV655433 MPR655433 MZN655433 NJJ655433 NTF655433 ODB655433 OMX655433 OWT655433 PGP655433 PQL655433 QAH655433 QKD655433 QTZ655433 RDV655433 RNR655433 RXN655433 SHJ655433 SRF655433 TBB655433 TKX655433 TUT655433 UEP655433 UOL655433 UYH655433 VID655433 VRZ655433 WBV655433 WLR655433 WVN655433 G720969 JB720969 SX720969 ACT720969 AMP720969 AWL720969 BGH720969 BQD720969 BZZ720969 CJV720969 CTR720969 DDN720969 DNJ720969 DXF720969 EHB720969 EQX720969 FAT720969 FKP720969 FUL720969 GEH720969 GOD720969 GXZ720969 HHV720969 HRR720969 IBN720969 ILJ720969 IVF720969 JFB720969 JOX720969 JYT720969 KIP720969 KSL720969 LCH720969 LMD720969 LVZ720969 MFV720969 MPR720969 MZN720969 NJJ720969 NTF720969 ODB720969 OMX720969 OWT720969 PGP720969 PQL720969 QAH720969 QKD720969 QTZ720969 RDV720969 RNR720969 RXN720969 SHJ720969 SRF720969 TBB720969 TKX720969 TUT720969 UEP720969 UOL720969 UYH720969 VID720969 VRZ720969 WBV720969 WLR720969 WVN720969 G786505 JB786505 SX786505 ACT786505 AMP786505 AWL786505 BGH786505 BQD786505 BZZ786505 CJV786505 CTR786505 DDN786505 DNJ786505 DXF786505 EHB786505 EQX786505 FAT786505 FKP786505 FUL786505 GEH786505 GOD786505 GXZ786505 HHV786505 HRR786505 IBN786505 ILJ786505 IVF786505 JFB786505 JOX786505 JYT786505 KIP786505 KSL786505 LCH786505 LMD786505 LVZ786505 MFV786505 MPR786505 MZN786505 NJJ786505 NTF786505 ODB786505 OMX786505 OWT786505 PGP786505 PQL786505 QAH786505 QKD786505 QTZ786505 RDV786505 RNR786505 RXN786505 SHJ786505 SRF786505 TBB786505 TKX786505 TUT786505 UEP786505 UOL786505 UYH786505 VID786505 VRZ786505 WBV786505 WLR786505 WVN786505 G852041 JB852041 SX852041 ACT852041 AMP852041 AWL852041 BGH852041 BQD852041 BZZ852041 CJV852041 CTR852041 DDN852041 DNJ852041 DXF852041 EHB852041 EQX852041 FAT852041 FKP852041 FUL852041 GEH852041 GOD852041 GXZ852041 HHV852041 HRR852041 IBN852041 ILJ852041 IVF852041 JFB852041 JOX852041 JYT852041 KIP852041 KSL852041 LCH852041 LMD852041 LVZ852041 MFV852041 MPR852041 MZN852041 NJJ852041 NTF852041 ODB852041 OMX852041 OWT852041 PGP852041 PQL852041 QAH852041 QKD852041 QTZ852041 RDV852041 RNR852041 RXN852041 SHJ852041 SRF852041 TBB852041 TKX852041 TUT852041 UEP852041 UOL852041 UYH852041 VID852041 VRZ852041 WBV852041 WLR852041 WVN852041 G917577 JB917577 SX917577 ACT917577 AMP917577 AWL917577 BGH917577 BQD917577 BZZ917577 CJV917577 CTR917577 DDN917577 DNJ917577 DXF917577 EHB917577 EQX917577 FAT917577 FKP917577 FUL917577 GEH917577 GOD917577 GXZ917577 HHV917577 HRR917577 IBN917577 ILJ917577 IVF917577 JFB917577 JOX917577 JYT917577 KIP917577 KSL917577 LCH917577 LMD917577 LVZ917577 MFV917577 MPR917577 MZN917577 NJJ917577 NTF917577 ODB917577 OMX917577 OWT917577 PGP917577 PQL917577 QAH917577 QKD917577 QTZ917577 RDV917577 RNR917577 RXN917577 SHJ917577 SRF917577 TBB917577 TKX917577 TUT917577 UEP917577 UOL917577 UYH917577 VID917577 VRZ917577 WBV917577 WLR917577 WVN917577 G983113 JB983113 SX983113 ACT983113 AMP983113 AWL983113 BGH983113 BQD983113 BZZ983113 CJV983113 CTR983113 DDN983113 DNJ983113 DXF983113 EHB983113 EQX983113 FAT983113 FKP983113 FUL983113 GEH983113 GOD983113 GXZ983113 HHV983113 HRR983113 IBN983113 ILJ983113 IVF983113 JFB983113 JOX983113 JYT983113 KIP983113 KSL983113 LCH983113 LMD983113 LVZ983113 MFV983113 MPR983113 MZN983113 NJJ983113 NTF983113 ODB983113 OMX983113 OWT983113 PGP983113 PQL983113 QAH983113 QKD983113 QTZ983113 RDV983113 RNR983113 RXN983113 SHJ983113 SRF983113 TBB983113 TKX983113 TUT983113 UEP983113 UOL983113 UYH983113 VID983113 VRZ983113 WBV983113 WLR983113 WVN983113" xr:uid="{00000000-0002-0000-0000-000003000000}"/>
    <dataValidation allowBlank="1" showErrorMessage="1" prompt="Sustained hand and arm work such as hammering, handling of moderately heavy materials." sqref="E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E65609 IZ65609 SV65609 ACR65609 AMN65609 AWJ65609 BGF65609 BQB65609 BZX65609 CJT65609 CTP65609 DDL65609 DNH65609 DXD65609 EGZ65609 EQV65609 FAR65609 FKN65609 FUJ65609 GEF65609 GOB65609 GXX65609 HHT65609 HRP65609 IBL65609 ILH65609 IVD65609 JEZ65609 JOV65609 JYR65609 KIN65609 KSJ65609 LCF65609 LMB65609 LVX65609 MFT65609 MPP65609 MZL65609 NJH65609 NTD65609 OCZ65609 OMV65609 OWR65609 PGN65609 PQJ65609 QAF65609 QKB65609 QTX65609 RDT65609 RNP65609 RXL65609 SHH65609 SRD65609 TAZ65609 TKV65609 TUR65609 UEN65609 UOJ65609 UYF65609 VIB65609 VRX65609 WBT65609 WLP65609 WVL65609 E131145 IZ131145 SV131145 ACR131145 AMN131145 AWJ131145 BGF131145 BQB131145 BZX131145 CJT131145 CTP131145 DDL131145 DNH131145 DXD131145 EGZ131145 EQV131145 FAR131145 FKN131145 FUJ131145 GEF131145 GOB131145 GXX131145 HHT131145 HRP131145 IBL131145 ILH131145 IVD131145 JEZ131145 JOV131145 JYR131145 KIN131145 KSJ131145 LCF131145 LMB131145 LVX131145 MFT131145 MPP131145 MZL131145 NJH131145 NTD131145 OCZ131145 OMV131145 OWR131145 PGN131145 PQJ131145 QAF131145 QKB131145 QTX131145 RDT131145 RNP131145 RXL131145 SHH131145 SRD131145 TAZ131145 TKV131145 TUR131145 UEN131145 UOJ131145 UYF131145 VIB131145 VRX131145 WBT131145 WLP131145 WVL131145 E196681 IZ196681 SV196681 ACR196681 AMN196681 AWJ196681 BGF196681 BQB196681 BZX196681 CJT196681 CTP196681 DDL196681 DNH196681 DXD196681 EGZ196681 EQV196681 FAR196681 FKN196681 FUJ196681 GEF196681 GOB196681 GXX196681 HHT196681 HRP196681 IBL196681 ILH196681 IVD196681 JEZ196681 JOV196681 JYR196681 KIN196681 KSJ196681 LCF196681 LMB196681 LVX196681 MFT196681 MPP196681 MZL196681 NJH196681 NTD196681 OCZ196681 OMV196681 OWR196681 PGN196681 PQJ196681 QAF196681 QKB196681 QTX196681 RDT196681 RNP196681 RXL196681 SHH196681 SRD196681 TAZ196681 TKV196681 TUR196681 UEN196681 UOJ196681 UYF196681 VIB196681 VRX196681 WBT196681 WLP196681 WVL196681 E262217 IZ262217 SV262217 ACR262217 AMN262217 AWJ262217 BGF262217 BQB262217 BZX262217 CJT262217 CTP262217 DDL262217 DNH262217 DXD262217 EGZ262217 EQV262217 FAR262217 FKN262217 FUJ262217 GEF262217 GOB262217 GXX262217 HHT262217 HRP262217 IBL262217 ILH262217 IVD262217 JEZ262217 JOV262217 JYR262217 KIN262217 KSJ262217 LCF262217 LMB262217 LVX262217 MFT262217 MPP262217 MZL262217 NJH262217 NTD262217 OCZ262217 OMV262217 OWR262217 PGN262217 PQJ262217 QAF262217 QKB262217 QTX262217 RDT262217 RNP262217 RXL262217 SHH262217 SRD262217 TAZ262217 TKV262217 TUR262217 UEN262217 UOJ262217 UYF262217 VIB262217 VRX262217 WBT262217 WLP262217 WVL262217 E327753 IZ327753 SV327753 ACR327753 AMN327753 AWJ327753 BGF327753 BQB327753 BZX327753 CJT327753 CTP327753 DDL327753 DNH327753 DXD327753 EGZ327753 EQV327753 FAR327753 FKN327753 FUJ327753 GEF327753 GOB327753 GXX327753 HHT327753 HRP327753 IBL327753 ILH327753 IVD327753 JEZ327753 JOV327753 JYR327753 KIN327753 KSJ327753 LCF327753 LMB327753 LVX327753 MFT327753 MPP327753 MZL327753 NJH327753 NTD327753 OCZ327753 OMV327753 OWR327753 PGN327753 PQJ327753 QAF327753 QKB327753 QTX327753 RDT327753 RNP327753 RXL327753 SHH327753 SRD327753 TAZ327753 TKV327753 TUR327753 UEN327753 UOJ327753 UYF327753 VIB327753 VRX327753 WBT327753 WLP327753 WVL327753 E393289 IZ393289 SV393289 ACR393289 AMN393289 AWJ393289 BGF393289 BQB393289 BZX393289 CJT393289 CTP393289 DDL393289 DNH393289 DXD393289 EGZ393289 EQV393289 FAR393289 FKN393289 FUJ393289 GEF393289 GOB393289 GXX393289 HHT393289 HRP393289 IBL393289 ILH393289 IVD393289 JEZ393289 JOV393289 JYR393289 KIN393289 KSJ393289 LCF393289 LMB393289 LVX393289 MFT393289 MPP393289 MZL393289 NJH393289 NTD393289 OCZ393289 OMV393289 OWR393289 PGN393289 PQJ393289 QAF393289 QKB393289 QTX393289 RDT393289 RNP393289 RXL393289 SHH393289 SRD393289 TAZ393289 TKV393289 TUR393289 UEN393289 UOJ393289 UYF393289 VIB393289 VRX393289 WBT393289 WLP393289 WVL393289 E458825 IZ458825 SV458825 ACR458825 AMN458825 AWJ458825 BGF458825 BQB458825 BZX458825 CJT458825 CTP458825 DDL458825 DNH458825 DXD458825 EGZ458825 EQV458825 FAR458825 FKN458825 FUJ458825 GEF458825 GOB458825 GXX458825 HHT458825 HRP458825 IBL458825 ILH458825 IVD458825 JEZ458825 JOV458825 JYR458825 KIN458825 KSJ458825 LCF458825 LMB458825 LVX458825 MFT458825 MPP458825 MZL458825 NJH458825 NTD458825 OCZ458825 OMV458825 OWR458825 PGN458825 PQJ458825 QAF458825 QKB458825 QTX458825 RDT458825 RNP458825 RXL458825 SHH458825 SRD458825 TAZ458825 TKV458825 TUR458825 UEN458825 UOJ458825 UYF458825 VIB458825 VRX458825 WBT458825 WLP458825 WVL458825 E524361 IZ524361 SV524361 ACR524361 AMN524361 AWJ524361 BGF524361 BQB524361 BZX524361 CJT524361 CTP524361 DDL524361 DNH524361 DXD524361 EGZ524361 EQV524361 FAR524361 FKN524361 FUJ524361 GEF524361 GOB524361 GXX524361 HHT524361 HRP524361 IBL524361 ILH524361 IVD524361 JEZ524361 JOV524361 JYR524361 KIN524361 KSJ524361 LCF524361 LMB524361 LVX524361 MFT524361 MPP524361 MZL524361 NJH524361 NTD524361 OCZ524361 OMV524361 OWR524361 PGN524361 PQJ524361 QAF524361 QKB524361 QTX524361 RDT524361 RNP524361 RXL524361 SHH524361 SRD524361 TAZ524361 TKV524361 TUR524361 UEN524361 UOJ524361 UYF524361 VIB524361 VRX524361 WBT524361 WLP524361 WVL524361 E589897 IZ589897 SV589897 ACR589897 AMN589897 AWJ589897 BGF589897 BQB589897 BZX589897 CJT589897 CTP589897 DDL589897 DNH589897 DXD589897 EGZ589897 EQV589897 FAR589897 FKN589897 FUJ589897 GEF589897 GOB589897 GXX589897 HHT589897 HRP589897 IBL589897 ILH589897 IVD589897 JEZ589897 JOV589897 JYR589897 KIN589897 KSJ589897 LCF589897 LMB589897 LVX589897 MFT589897 MPP589897 MZL589897 NJH589897 NTD589897 OCZ589897 OMV589897 OWR589897 PGN589897 PQJ589897 QAF589897 QKB589897 QTX589897 RDT589897 RNP589897 RXL589897 SHH589897 SRD589897 TAZ589897 TKV589897 TUR589897 UEN589897 UOJ589897 UYF589897 VIB589897 VRX589897 WBT589897 WLP589897 WVL589897 E655433 IZ655433 SV655433 ACR655433 AMN655433 AWJ655433 BGF655433 BQB655433 BZX655433 CJT655433 CTP655433 DDL655433 DNH655433 DXD655433 EGZ655433 EQV655433 FAR655433 FKN655433 FUJ655433 GEF655433 GOB655433 GXX655433 HHT655433 HRP655433 IBL655433 ILH655433 IVD655433 JEZ655433 JOV655433 JYR655433 KIN655433 KSJ655433 LCF655433 LMB655433 LVX655433 MFT655433 MPP655433 MZL655433 NJH655433 NTD655433 OCZ655433 OMV655433 OWR655433 PGN655433 PQJ655433 QAF655433 QKB655433 QTX655433 RDT655433 RNP655433 RXL655433 SHH655433 SRD655433 TAZ655433 TKV655433 TUR655433 UEN655433 UOJ655433 UYF655433 VIB655433 VRX655433 WBT655433 WLP655433 WVL655433 E720969 IZ720969 SV720969 ACR720969 AMN720969 AWJ720969 BGF720969 BQB720969 BZX720969 CJT720969 CTP720969 DDL720969 DNH720969 DXD720969 EGZ720969 EQV720969 FAR720969 FKN720969 FUJ720969 GEF720969 GOB720969 GXX720969 HHT720969 HRP720969 IBL720969 ILH720969 IVD720969 JEZ720969 JOV720969 JYR720969 KIN720969 KSJ720969 LCF720969 LMB720969 LVX720969 MFT720969 MPP720969 MZL720969 NJH720969 NTD720969 OCZ720969 OMV720969 OWR720969 PGN720969 PQJ720969 QAF720969 QKB720969 QTX720969 RDT720969 RNP720969 RXL720969 SHH720969 SRD720969 TAZ720969 TKV720969 TUR720969 UEN720969 UOJ720969 UYF720969 VIB720969 VRX720969 WBT720969 WLP720969 WVL720969 E786505 IZ786505 SV786505 ACR786505 AMN786505 AWJ786505 BGF786505 BQB786505 BZX786505 CJT786505 CTP786505 DDL786505 DNH786505 DXD786505 EGZ786505 EQV786505 FAR786505 FKN786505 FUJ786505 GEF786505 GOB786505 GXX786505 HHT786505 HRP786505 IBL786505 ILH786505 IVD786505 JEZ786505 JOV786505 JYR786505 KIN786505 KSJ786505 LCF786505 LMB786505 LVX786505 MFT786505 MPP786505 MZL786505 NJH786505 NTD786505 OCZ786505 OMV786505 OWR786505 PGN786505 PQJ786505 QAF786505 QKB786505 QTX786505 RDT786505 RNP786505 RXL786505 SHH786505 SRD786505 TAZ786505 TKV786505 TUR786505 UEN786505 UOJ786505 UYF786505 VIB786505 VRX786505 WBT786505 WLP786505 WVL786505 E852041 IZ852041 SV852041 ACR852041 AMN852041 AWJ852041 BGF852041 BQB852041 BZX852041 CJT852041 CTP852041 DDL852041 DNH852041 DXD852041 EGZ852041 EQV852041 FAR852041 FKN852041 FUJ852041 GEF852041 GOB852041 GXX852041 HHT852041 HRP852041 IBL852041 ILH852041 IVD852041 JEZ852041 JOV852041 JYR852041 KIN852041 KSJ852041 LCF852041 LMB852041 LVX852041 MFT852041 MPP852041 MZL852041 NJH852041 NTD852041 OCZ852041 OMV852041 OWR852041 PGN852041 PQJ852041 QAF852041 QKB852041 QTX852041 RDT852041 RNP852041 RXL852041 SHH852041 SRD852041 TAZ852041 TKV852041 TUR852041 UEN852041 UOJ852041 UYF852041 VIB852041 VRX852041 WBT852041 WLP852041 WVL852041 E917577 IZ917577 SV917577 ACR917577 AMN917577 AWJ917577 BGF917577 BQB917577 BZX917577 CJT917577 CTP917577 DDL917577 DNH917577 DXD917577 EGZ917577 EQV917577 FAR917577 FKN917577 FUJ917577 GEF917577 GOB917577 GXX917577 HHT917577 HRP917577 IBL917577 ILH917577 IVD917577 JEZ917577 JOV917577 JYR917577 KIN917577 KSJ917577 LCF917577 LMB917577 LVX917577 MFT917577 MPP917577 MZL917577 NJH917577 NTD917577 OCZ917577 OMV917577 OWR917577 PGN917577 PQJ917577 QAF917577 QKB917577 QTX917577 RDT917577 RNP917577 RXL917577 SHH917577 SRD917577 TAZ917577 TKV917577 TUR917577 UEN917577 UOJ917577 UYF917577 VIB917577 VRX917577 WBT917577 WLP917577 WVL917577 E983113 IZ983113 SV983113 ACR983113 AMN983113 AWJ983113 BGF983113 BQB983113 BZX983113 CJT983113 CTP983113 DDL983113 DNH983113 DXD983113 EGZ983113 EQV983113 FAR983113 FKN983113 FUJ983113 GEF983113 GOB983113 GXX983113 HHT983113 HRP983113 IBL983113 ILH983113 IVD983113 JEZ983113 JOV983113 JYR983113 KIN983113 KSJ983113 LCF983113 LMB983113 LVX983113 MFT983113 MPP983113 MZL983113 NJH983113 NTD983113 OCZ983113 OMV983113 OWR983113 PGN983113 PQJ983113 QAF983113 QKB983113 QTX983113 RDT983113 RNP983113 RXL983113 SHH983113 SRD983113 TAZ983113 TKV983113 TUR983113 UEN983113 UOJ983113 UYF983113 VIB983113 VRX983113 WBT983113 WLP983113 WVL983113" xr:uid="{00000000-0002-0000-0000-000004000000}"/>
    <dataValidation allowBlank="1" showInputMessage="1" showErrorMessage="1" prompt="Sitting or standing to control machines; hand and arm work assembly or sorting of light materials." sqref="WVI983113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B65609 IW65609 SS65609 ACO65609 AMK65609 AWG65609 BGC65609 BPY65609 BZU65609 CJQ65609 CTM65609 DDI65609 DNE65609 DXA65609 EGW65609 EQS65609 FAO65609 FKK65609 FUG65609 GEC65609 GNY65609 GXU65609 HHQ65609 HRM65609 IBI65609 ILE65609 IVA65609 JEW65609 JOS65609 JYO65609 KIK65609 KSG65609 LCC65609 LLY65609 LVU65609 MFQ65609 MPM65609 MZI65609 NJE65609 NTA65609 OCW65609 OMS65609 OWO65609 PGK65609 PQG65609 QAC65609 QJY65609 QTU65609 RDQ65609 RNM65609 RXI65609 SHE65609 SRA65609 TAW65609 TKS65609 TUO65609 UEK65609 UOG65609 UYC65609 VHY65609 VRU65609 WBQ65609 WLM65609 WVI65609 B131145 IW131145 SS131145 ACO131145 AMK131145 AWG131145 BGC131145 BPY131145 BZU131145 CJQ131145 CTM131145 DDI131145 DNE131145 DXA131145 EGW131145 EQS131145 FAO131145 FKK131145 FUG131145 GEC131145 GNY131145 GXU131145 HHQ131145 HRM131145 IBI131145 ILE131145 IVA131145 JEW131145 JOS131145 JYO131145 KIK131145 KSG131145 LCC131145 LLY131145 LVU131145 MFQ131145 MPM131145 MZI131145 NJE131145 NTA131145 OCW131145 OMS131145 OWO131145 PGK131145 PQG131145 QAC131145 QJY131145 QTU131145 RDQ131145 RNM131145 RXI131145 SHE131145 SRA131145 TAW131145 TKS131145 TUO131145 UEK131145 UOG131145 UYC131145 VHY131145 VRU131145 WBQ131145 WLM131145 WVI131145 B196681 IW196681 SS196681 ACO196681 AMK196681 AWG196681 BGC196681 BPY196681 BZU196681 CJQ196681 CTM196681 DDI196681 DNE196681 DXA196681 EGW196681 EQS196681 FAO196681 FKK196681 FUG196681 GEC196681 GNY196681 GXU196681 HHQ196681 HRM196681 IBI196681 ILE196681 IVA196681 JEW196681 JOS196681 JYO196681 KIK196681 KSG196681 LCC196681 LLY196681 LVU196681 MFQ196681 MPM196681 MZI196681 NJE196681 NTA196681 OCW196681 OMS196681 OWO196681 PGK196681 PQG196681 QAC196681 QJY196681 QTU196681 RDQ196681 RNM196681 RXI196681 SHE196681 SRA196681 TAW196681 TKS196681 TUO196681 UEK196681 UOG196681 UYC196681 VHY196681 VRU196681 WBQ196681 WLM196681 WVI196681 B262217 IW262217 SS262217 ACO262217 AMK262217 AWG262217 BGC262217 BPY262217 BZU262217 CJQ262217 CTM262217 DDI262217 DNE262217 DXA262217 EGW262217 EQS262217 FAO262217 FKK262217 FUG262217 GEC262217 GNY262217 GXU262217 HHQ262217 HRM262217 IBI262217 ILE262217 IVA262217 JEW262217 JOS262217 JYO262217 KIK262217 KSG262217 LCC262217 LLY262217 LVU262217 MFQ262217 MPM262217 MZI262217 NJE262217 NTA262217 OCW262217 OMS262217 OWO262217 PGK262217 PQG262217 QAC262217 QJY262217 QTU262217 RDQ262217 RNM262217 RXI262217 SHE262217 SRA262217 TAW262217 TKS262217 TUO262217 UEK262217 UOG262217 UYC262217 VHY262217 VRU262217 WBQ262217 WLM262217 WVI262217 B327753 IW327753 SS327753 ACO327753 AMK327753 AWG327753 BGC327753 BPY327753 BZU327753 CJQ327753 CTM327753 DDI327753 DNE327753 DXA327753 EGW327753 EQS327753 FAO327753 FKK327753 FUG327753 GEC327753 GNY327753 GXU327753 HHQ327753 HRM327753 IBI327753 ILE327753 IVA327753 JEW327753 JOS327753 JYO327753 KIK327753 KSG327753 LCC327753 LLY327753 LVU327753 MFQ327753 MPM327753 MZI327753 NJE327753 NTA327753 OCW327753 OMS327753 OWO327753 PGK327753 PQG327753 QAC327753 QJY327753 QTU327753 RDQ327753 RNM327753 RXI327753 SHE327753 SRA327753 TAW327753 TKS327753 TUO327753 UEK327753 UOG327753 UYC327753 VHY327753 VRU327753 WBQ327753 WLM327753 WVI327753 B393289 IW393289 SS393289 ACO393289 AMK393289 AWG393289 BGC393289 BPY393289 BZU393289 CJQ393289 CTM393289 DDI393289 DNE393289 DXA393289 EGW393289 EQS393289 FAO393289 FKK393289 FUG393289 GEC393289 GNY393289 GXU393289 HHQ393289 HRM393289 IBI393289 ILE393289 IVA393289 JEW393289 JOS393289 JYO393289 KIK393289 KSG393289 LCC393289 LLY393289 LVU393289 MFQ393289 MPM393289 MZI393289 NJE393289 NTA393289 OCW393289 OMS393289 OWO393289 PGK393289 PQG393289 QAC393289 QJY393289 QTU393289 RDQ393289 RNM393289 RXI393289 SHE393289 SRA393289 TAW393289 TKS393289 TUO393289 UEK393289 UOG393289 UYC393289 VHY393289 VRU393289 WBQ393289 WLM393289 WVI393289 B458825 IW458825 SS458825 ACO458825 AMK458825 AWG458825 BGC458825 BPY458825 BZU458825 CJQ458825 CTM458825 DDI458825 DNE458825 DXA458825 EGW458825 EQS458825 FAO458825 FKK458825 FUG458825 GEC458825 GNY458825 GXU458825 HHQ458825 HRM458825 IBI458825 ILE458825 IVA458825 JEW458825 JOS458825 JYO458825 KIK458825 KSG458825 LCC458825 LLY458825 LVU458825 MFQ458825 MPM458825 MZI458825 NJE458825 NTA458825 OCW458825 OMS458825 OWO458825 PGK458825 PQG458825 QAC458825 QJY458825 QTU458825 RDQ458825 RNM458825 RXI458825 SHE458825 SRA458825 TAW458825 TKS458825 TUO458825 UEK458825 UOG458825 UYC458825 VHY458825 VRU458825 WBQ458825 WLM458825 WVI458825 B524361 IW524361 SS524361 ACO524361 AMK524361 AWG524361 BGC524361 BPY524361 BZU524361 CJQ524361 CTM524361 DDI524361 DNE524361 DXA524361 EGW524361 EQS524361 FAO524361 FKK524361 FUG524361 GEC524361 GNY524361 GXU524361 HHQ524361 HRM524361 IBI524361 ILE524361 IVA524361 JEW524361 JOS524361 JYO524361 KIK524361 KSG524361 LCC524361 LLY524361 LVU524361 MFQ524361 MPM524361 MZI524361 NJE524361 NTA524361 OCW524361 OMS524361 OWO524361 PGK524361 PQG524361 QAC524361 QJY524361 QTU524361 RDQ524361 RNM524361 RXI524361 SHE524361 SRA524361 TAW524361 TKS524361 TUO524361 UEK524361 UOG524361 UYC524361 VHY524361 VRU524361 WBQ524361 WLM524361 WVI524361 B589897 IW589897 SS589897 ACO589897 AMK589897 AWG589897 BGC589897 BPY589897 BZU589897 CJQ589897 CTM589897 DDI589897 DNE589897 DXA589897 EGW589897 EQS589897 FAO589897 FKK589897 FUG589897 GEC589897 GNY589897 GXU589897 HHQ589897 HRM589897 IBI589897 ILE589897 IVA589897 JEW589897 JOS589897 JYO589897 KIK589897 KSG589897 LCC589897 LLY589897 LVU589897 MFQ589897 MPM589897 MZI589897 NJE589897 NTA589897 OCW589897 OMS589897 OWO589897 PGK589897 PQG589897 QAC589897 QJY589897 QTU589897 RDQ589897 RNM589897 RXI589897 SHE589897 SRA589897 TAW589897 TKS589897 TUO589897 UEK589897 UOG589897 UYC589897 VHY589897 VRU589897 WBQ589897 WLM589897 WVI589897 B655433 IW655433 SS655433 ACO655433 AMK655433 AWG655433 BGC655433 BPY655433 BZU655433 CJQ655433 CTM655433 DDI655433 DNE655433 DXA655433 EGW655433 EQS655433 FAO655433 FKK655433 FUG655433 GEC655433 GNY655433 GXU655433 HHQ655433 HRM655433 IBI655433 ILE655433 IVA655433 JEW655433 JOS655433 JYO655433 KIK655433 KSG655433 LCC655433 LLY655433 LVU655433 MFQ655433 MPM655433 MZI655433 NJE655433 NTA655433 OCW655433 OMS655433 OWO655433 PGK655433 PQG655433 QAC655433 QJY655433 QTU655433 RDQ655433 RNM655433 RXI655433 SHE655433 SRA655433 TAW655433 TKS655433 TUO655433 UEK655433 UOG655433 UYC655433 VHY655433 VRU655433 WBQ655433 WLM655433 WVI655433 B720969 IW720969 SS720969 ACO720969 AMK720969 AWG720969 BGC720969 BPY720969 BZU720969 CJQ720969 CTM720969 DDI720969 DNE720969 DXA720969 EGW720969 EQS720969 FAO720969 FKK720969 FUG720969 GEC720969 GNY720969 GXU720969 HHQ720969 HRM720969 IBI720969 ILE720969 IVA720969 JEW720969 JOS720969 JYO720969 KIK720969 KSG720969 LCC720969 LLY720969 LVU720969 MFQ720969 MPM720969 MZI720969 NJE720969 NTA720969 OCW720969 OMS720969 OWO720969 PGK720969 PQG720969 QAC720969 QJY720969 QTU720969 RDQ720969 RNM720969 RXI720969 SHE720969 SRA720969 TAW720969 TKS720969 TUO720969 UEK720969 UOG720969 UYC720969 VHY720969 VRU720969 WBQ720969 WLM720969 WVI720969 B786505 IW786505 SS786505 ACO786505 AMK786505 AWG786505 BGC786505 BPY786505 BZU786505 CJQ786505 CTM786505 DDI786505 DNE786505 DXA786505 EGW786505 EQS786505 FAO786505 FKK786505 FUG786505 GEC786505 GNY786505 GXU786505 HHQ786505 HRM786505 IBI786505 ILE786505 IVA786505 JEW786505 JOS786505 JYO786505 KIK786505 KSG786505 LCC786505 LLY786505 LVU786505 MFQ786505 MPM786505 MZI786505 NJE786505 NTA786505 OCW786505 OMS786505 OWO786505 PGK786505 PQG786505 QAC786505 QJY786505 QTU786505 RDQ786505 RNM786505 RXI786505 SHE786505 SRA786505 TAW786505 TKS786505 TUO786505 UEK786505 UOG786505 UYC786505 VHY786505 VRU786505 WBQ786505 WLM786505 WVI786505 B852041 IW852041 SS852041 ACO852041 AMK852041 AWG852041 BGC852041 BPY852041 BZU852041 CJQ852041 CTM852041 DDI852041 DNE852041 DXA852041 EGW852041 EQS852041 FAO852041 FKK852041 FUG852041 GEC852041 GNY852041 GXU852041 HHQ852041 HRM852041 IBI852041 ILE852041 IVA852041 JEW852041 JOS852041 JYO852041 KIK852041 KSG852041 LCC852041 LLY852041 LVU852041 MFQ852041 MPM852041 MZI852041 NJE852041 NTA852041 OCW852041 OMS852041 OWO852041 PGK852041 PQG852041 QAC852041 QJY852041 QTU852041 RDQ852041 RNM852041 RXI852041 SHE852041 SRA852041 TAW852041 TKS852041 TUO852041 UEK852041 UOG852041 UYC852041 VHY852041 VRU852041 WBQ852041 WLM852041 WVI852041 B917577 IW917577 SS917577 ACO917577 AMK917577 AWG917577 BGC917577 BPY917577 BZU917577 CJQ917577 CTM917577 DDI917577 DNE917577 DXA917577 EGW917577 EQS917577 FAO917577 FKK917577 FUG917577 GEC917577 GNY917577 GXU917577 HHQ917577 HRM917577 IBI917577 ILE917577 IVA917577 JEW917577 JOS917577 JYO917577 KIK917577 KSG917577 LCC917577 LLY917577 LVU917577 MFQ917577 MPM917577 MZI917577 NJE917577 NTA917577 OCW917577 OMS917577 OWO917577 PGK917577 PQG917577 QAC917577 QJY917577 QTU917577 RDQ917577 RNM917577 RXI917577 SHE917577 SRA917577 TAW917577 TKS917577 TUO917577 UEK917577 UOG917577 UYC917577 VHY917577 VRU917577 WBQ917577 WLM917577 WVI917577 B983113 IW983113 SS983113 ACO983113 AMK983113 AWG983113 BGC983113 BPY983113 BZU983113 CJQ983113 CTM983113 DDI983113 DNE983113 DXA983113 EGW983113 EQS983113 FAO983113 FKK983113 FUG983113 GEC983113 GNY983113 GXU983113 HHQ983113 HRM983113 IBI983113 ILE983113 IVA983113 JEW983113 JOS983113 JYO983113 KIK983113 KSG983113 LCC983113 LLY983113 LVU983113 MFQ983113 MPM983113 MZI983113 NJE983113 NTA983113 OCW983113 OMS983113 OWO983113 PGK983113 PQG983113 QAC983113 QJY983113 QTU983113 RDQ983113 RNM983113 RXI983113 SHE983113 SRA983113 TAW983113 TKS983113 TUO983113 UEK983113 UOG983113 UYC983113 VHY983113 VRU983113 WBQ983113 WLM983113" xr:uid="{00000000-0002-0000-0000-000005000000}"/>
    <dataValidation allowBlank="1" showInputMessage="1" showErrorMessage="1" prompt="Pick and shovel work, continuous axe work, carrying loads up stairs." sqref="F36" xr:uid="{00000000-0002-0000-0000-000006000000}"/>
    <dataValidation allowBlank="1" showInputMessage="1" showErrorMessage="1" prompt="Apparent Temperature calculated using air temperature (°C) &amp; relative humidity (%)" sqref="B43" xr:uid="{00000000-0002-0000-0000-000007000000}"/>
    <dataValidation type="list" allowBlank="1" showInputMessage="1" showErrorMessage="1" promptTitle="Contact input" prompt="Select type of Contact" sqref="B19" xr:uid="{00000000-0002-0000-0000-000008000000}">
      <formula1>$K$60:$K$63</formula1>
    </dataValidation>
    <dataValidation type="list" allowBlank="1" showInputMessage="1" showErrorMessage="1" prompt="Select approximate length of exposure in minutes" sqref="B20" xr:uid="{00000000-0002-0000-0000-000009000000}">
      <formula1>$K$66:$K$69</formula1>
    </dataValidation>
    <dataValidation type="list" allowBlank="1" showInputMessage="1" showErrorMessage="1" prompt="Is the work area a confined space?" sqref="B21" xr:uid="{00000000-0002-0000-0000-00000A000000}">
      <formula1>$K$72:$K$73</formula1>
    </dataValidation>
    <dataValidation type="list" allowBlank="1" showInputMessage="1" showErrorMessage="1" prompt="How difficult is the task?" sqref="B22" xr:uid="{00000000-0002-0000-0000-00000B000000}">
      <formula1>$K$76:$K$78</formula1>
    </dataValidation>
    <dataValidation type="list" allowBlank="1" showInputMessage="1" showErrorMessage="1" prompt="How far to a cool resting area?" sqref="B24" xr:uid="{00000000-0002-0000-0000-00000C000000}">
      <formula1>$K$87:$K$90</formula1>
    </dataValidation>
    <dataValidation type="list" allowBlank="1" showInputMessage="1" showErrorMessage="1" prompt="How far is it to a supply of cool drinking water?" sqref="B25" xr:uid="{00000000-0002-0000-0000-00000D000000}">
      <formula1>$K$93:$K$96</formula1>
    </dataValidation>
    <dataValidation type="list" allowBlank="1" showInputMessage="1" showErrorMessage="1" prompt="What type of clothing are they wearing? (i.e. normal cotton drill is light)." sqref="B26" xr:uid="{00000000-0002-0000-0000-00000E000000}">
      <formula1>$K$99:$K$101</formula1>
    </dataValidation>
    <dataValidation type="list" allowBlank="1" showInputMessage="1" showErrorMessage="1" prompt="Have they had any heat stress training?" sqref="B27" xr:uid="{00000000-0002-0000-0000-00000F000000}">
      <formula1>$K$104:$K$105</formula1>
    </dataValidation>
    <dataValidation type="list" allowBlank="1" showInputMessage="1" showErrorMessage="1" prompt="How much air movement in the work area?" sqref="B28" xr:uid="{00000000-0002-0000-0000-000010000000}">
      <formula1>$K$109:$K$112</formula1>
    </dataValidation>
    <dataValidation type="list" allowBlank="1" showInputMessage="1" showErrorMessage="1" prompt="Was respiratory protection worn and if so what type?" sqref="B29" xr:uid="{00000000-0002-0000-0000-000011000000}">
      <formula1>$K$115:$K$118</formula1>
    </dataValidation>
    <dataValidation type="list" allowBlank="1" showInputMessage="1" showErrorMessage="1" prompt="Were they acclimatised?" sqref="B30" xr:uid="{00000000-0002-0000-0000-000012000000}">
      <formula1>$K$122:$K$123</formula1>
    </dataValidation>
    <dataValidation type="list" allowBlank="1" showInputMessage="1" showErrorMessage="1" prompt="What level of work is being undertaken?" sqref="A36" xr:uid="{00000000-0002-0000-0000-000013000000}">
      <formula1>$K$126:$K$128</formula1>
    </dataValidation>
    <dataValidation type="list" allowBlank="1" showInputMessage="1" showErrorMessage="1" prompt="Are they exposed to the sun outdoors?" sqref="B18" xr:uid="{00000000-0002-0000-0000-000014000000}">
      <formula1>$K$131:$K$134</formula1>
    </dataValidation>
    <dataValidation type="list" allowBlank="1" showInputMessage="1" showErrorMessage="1" prompt="Is there any climbing of stairs ladders, etc required?" sqref="B23" xr:uid="{00000000-0002-0000-0000-000015000000}">
      <formula1>$K$81:$K$84</formula1>
    </dataValidation>
    <dataValidation type="decimal" operator="greaterThan" allowBlank="1" showInputMessage="1" showErrorMessage="1" error="Temperature must be above 20 degrees celcius" sqref="C41" xr:uid="{00000000-0002-0000-0000-000016000000}">
      <formula1>20</formula1>
    </dataValidation>
  </dataValidations>
  <pageMargins left="0.7" right="0.7" top="0.75" bottom="0.75" header="0.3" footer="0.3"/>
  <pageSetup scale="57" orientation="portrait" r:id="rId1"/>
  <extLst>
    <ext xmlns:x14="http://schemas.microsoft.com/office/spreadsheetml/2009/9/main" uri="{78C0D931-6437-407d-A8EE-F0AAD7539E65}">
      <x14:conditionalFormattings>
        <x14:conditionalFormatting xmlns:xm="http://schemas.microsoft.com/office/excel/2006/main">
          <x14:cfRule type="containsText" priority="6" operator="containsText" id="{F672D8C7-CDF4-4E99-AE7D-D790595674A4}">
            <xm:f>NOT(ISERROR(SEARCH($P$197,A50)))</xm:f>
            <xm:f>$P$197</xm:f>
            <x14:dxf>
              <fill>
                <patternFill>
                  <bgColor rgb="FFFF0000"/>
                </patternFill>
              </fill>
            </x14:dxf>
          </x14:cfRule>
          <x14:cfRule type="containsText" priority="7" operator="containsText" id="{94EF623E-2341-4E56-A61D-8595F564B58E}">
            <xm:f>NOT(ISERROR(SEARCH($P$161,A50)))</xm:f>
            <xm:f>$P$161</xm:f>
            <x14:dxf>
              <fill>
                <patternFill>
                  <bgColor rgb="FFFF9900"/>
                </patternFill>
              </fill>
            </x14:dxf>
          </x14:cfRule>
          <x14:cfRule type="containsText" priority="8" operator="containsText" id="{0EC96362-493F-4362-8B46-8A415DA8ED9E}">
            <xm:f>NOT(ISERROR(SEARCH($P$137,A50)))</xm:f>
            <xm:f>$P$137</xm:f>
            <x14:dxf>
              <fill>
                <patternFill>
                  <bgColor rgb="FF00FF05"/>
                </patternFill>
              </fill>
            </x14:dxf>
          </x14:cfRule>
          <xm:sqref>A50</xm:sqref>
        </x14:conditionalFormatting>
        <x14:conditionalFormatting xmlns:xm="http://schemas.microsoft.com/office/excel/2006/main">
          <x14:cfRule type="containsText" priority="4" operator="containsText" id="{73EF267C-5A2C-4B11-A802-7CF8F4F7B6C5}">
            <xm:f>NOT(ISERROR(SEARCH($P$137,A50)))</xm:f>
            <xm:f>$P$137</xm:f>
            <x14:dxf>
              <font>
                <color rgb="FF006100"/>
              </font>
              <fill>
                <patternFill>
                  <bgColor rgb="FFC6EFCE"/>
                </patternFill>
              </fill>
            </x14:dxf>
          </x14:cfRule>
          <x14:cfRule type="containsText" priority="3" operator="containsText" id="{54B35624-3552-43D5-B8BD-0BE8EE82EFAF}">
            <xm:f>NOT(ISERROR(SEARCH($P$161,A50)))</xm:f>
            <xm:f>$P$161</xm:f>
            <x14:dxf>
              <font>
                <color rgb="FF9C6500"/>
              </font>
              <fill>
                <patternFill>
                  <bgColor rgb="FFFFEB9C"/>
                </patternFill>
              </fill>
            </x14:dxf>
          </x14:cfRule>
          <x14:cfRule type="containsText" priority="2" operator="containsText" id="{18E7696B-3CD5-4B1F-9CB8-5058AB818A2A}">
            <xm:f>NOT(ISERROR(SEARCH($P$196,A50)))</xm:f>
            <xm:f>$P$196</xm:f>
            <x14:dxf>
              <font>
                <color rgb="FF9C0006"/>
              </font>
              <fill>
                <patternFill>
                  <bgColor rgb="FFFFC7CE"/>
                </patternFill>
              </fill>
            </x14:dxf>
          </x14:cfRule>
          <xm:sqref>A50:H50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workbookViewId="0">
      <selection activeCell="O29" sqref="O29"/>
    </sheetView>
  </sheetViews>
  <sheetFormatPr defaultRowHeight="15" x14ac:dyDescent="0.25"/>
  <sheetData>
    <row r="1" spans="1:13" ht="15.75" thickBot="1" x14ac:dyDescent="0.3"/>
    <row r="2" spans="1:13" ht="46.5" customHeight="1" thickTop="1" thickBot="1" x14ac:dyDescent="0.3">
      <c r="A2" s="108" t="s">
        <v>148</v>
      </c>
      <c r="B2" s="109"/>
      <c r="C2" s="105" t="s">
        <v>0</v>
      </c>
      <c r="D2" s="106"/>
      <c r="E2" s="106"/>
      <c r="F2" s="106"/>
      <c r="G2" s="106"/>
      <c r="H2" s="106"/>
      <c r="I2" s="106"/>
      <c r="J2" s="106"/>
      <c r="K2" s="106"/>
      <c r="L2" s="106"/>
      <c r="M2" s="107"/>
    </row>
    <row r="3" spans="1:13" ht="15.75" thickBot="1" x14ac:dyDescent="0.3">
      <c r="A3" s="110" t="s">
        <v>147</v>
      </c>
      <c r="B3" s="111"/>
      <c r="C3" s="81">
        <v>0</v>
      </c>
      <c r="D3" s="81">
        <v>10</v>
      </c>
      <c r="E3" s="81">
        <v>20</v>
      </c>
      <c r="F3" s="81">
        <v>30</v>
      </c>
      <c r="G3" s="81">
        <v>40</v>
      </c>
      <c r="H3" s="81">
        <v>50</v>
      </c>
      <c r="I3" s="81">
        <v>60</v>
      </c>
      <c r="J3" s="81">
        <v>70</v>
      </c>
      <c r="K3" s="81">
        <v>80</v>
      </c>
      <c r="L3" s="81">
        <v>90</v>
      </c>
      <c r="M3" s="82">
        <v>100</v>
      </c>
    </row>
    <row r="4" spans="1:13" x14ac:dyDescent="0.25">
      <c r="A4" s="74">
        <v>20</v>
      </c>
      <c r="B4" s="79"/>
      <c r="C4">
        <v>16</v>
      </c>
      <c r="D4">
        <v>17</v>
      </c>
      <c r="E4">
        <v>17</v>
      </c>
      <c r="F4">
        <v>18</v>
      </c>
      <c r="G4">
        <v>19</v>
      </c>
      <c r="H4">
        <v>19</v>
      </c>
      <c r="I4">
        <v>20</v>
      </c>
      <c r="J4">
        <v>20</v>
      </c>
      <c r="K4">
        <v>21</v>
      </c>
      <c r="L4">
        <v>21</v>
      </c>
      <c r="M4" s="76">
        <v>21</v>
      </c>
    </row>
    <row r="5" spans="1:13" x14ac:dyDescent="0.25">
      <c r="A5" s="74">
        <v>21</v>
      </c>
      <c r="B5" s="79"/>
      <c r="C5">
        <v>18</v>
      </c>
      <c r="D5">
        <v>18</v>
      </c>
      <c r="E5">
        <v>19</v>
      </c>
      <c r="F5">
        <v>19</v>
      </c>
      <c r="G5">
        <v>20</v>
      </c>
      <c r="H5">
        <v>20</v>
      </c>
      <c r="I5">
        <v>21</v>
      </c>
      <c r="J5">
        <v>21</v>
      </c>
      <c r="K5">
        <v>22</v>
      </c>
      <c r="L5">
        <v>22</v>
      </c>
      <c r="M5" s="76">
        <v>23</v>
      </c>
    </row>
    <row r="6" spans="1:13" x14ac:dyDescent="0.25">
      <c r="A6" s="74">
        <v>22</v>
      </c>
      <c r="B6" s="79"/>
      <c r="C6">
        <v>19</v>
      </c>
      <c r="D6">
        <v>19</v>
      </c>
      <c r="E6">
        <v>20</v>
      </c>
      <c r="F6">
        <v>20</v>
      </c>
      <c r="G6">
        <v>21</v>
      </c>
      <c r="H6">
        <v>21</v>
      </c>
      <c r="I6">
        <v>22</v>
      </c>
      <c r="J6">
        <v>22</v>
      </c>
      <c r="K6">
        <v>23</v>
      </c>
      <c r="L6">
        <v>23</v>
      </c>
      <c r="M6" s="76">
        <v>24</v>
      </c>
    </row>
    <row r="7" spans="1:13" x14ac:dyDescent="0.25">
      <c r="A7" s="74">
        <v>23</v>
      </c>
      <c r="B7" s="79"/>
      <c r="C7">
        <v>20</v>
      </c>
      <c r="D7">
        <v>20</v>
      </c>
      <c r="E7">
        <v>21</v>
      </c>
      <c r="F7">
        <v>22</v>
      </c>
      <c r="G7">
        <v>22</v>
      </c>
      <c r="H7">
        <v>23</v>
      </c>
      <c r="I7">
        <v>23</v>
      </c>
      <c r="J7">
        <v>24</v>
      </c>
      <c r="K7">
        <v>24</v>
      </c>
      <c r="L7">
        <v>24</v>
      </c>
      <c r="M7" s="76">
        <v>25</v>
      </c>
    </row>
    <row r="8" spans="1:13" x14ac:dyDescent="0.25">
      <c r="A8" s="74">
        <v>24</v>
      </c>
      <c r="B8" s="79"/>
      <c r="C8">
        <v>21</v>
      </c>
      <c r="D8">
        <v>22</v>
      </c>
      <c r="E8">
        <v>22</v>
      </c>
      <c r="F8">
        <v>23</v>
      </c>
      <c r="G8">
        <v>23</v>
      </c>
      <c r="H8">
        <v>24</v>
      </c>
      <c r="I8">
        <v>24</v>
      </c>
      <c r="J8">
        <v>25</v>
      </c>
      <c r="K8">
        <v>25</v>
      </c>
      <c r="L8">
        <v>26</v>
      </c>
      <c r="M8" s="76">
        <v>26</v>
      </c>
    </row>
    <row r="9" spans="1:13" x14ac:dyDescent="0.25">
      <c r="A9" s="74">
        <v>25</v>
      </c>
      <c r="B9" s="79"/>
      <c r="C9">
        <v>22</v>
      </c>
      <c r="D9">
        <v>23</v>
      </c>
      <c r="E9">
        <v>24</v>
      </c>
      <c r="F9">
        <v>24</v>
      </c>
      <c r="G9">
        <v>24</v>
      </c>
      <c r="H9">
        <v>25</v>
      </c>
      <c r="I9">
        <v>25</v>
      </c>
      <c r="J9">
        <v>26</v>
      </c>
      <c r="K9">
        <v>27</v>
      </c>
      <c r="L9">
        <v>27</v>
      </c>
      <c r="M9" s="76">
        <v>28</v>
      </c>
    </row>
    <row r="10" spans="1:13" x14ac:dyDescent="0.25">
      <c r="A10" s="74">
        <v>26</v>
      </c>
      <c r="B10" s="79"/>
      <c r="C10">
        <v>24</v>
      </c>
      <c r="D10">
        <v>24</v>
      </c>
      <c r="E10">
        <v>25</v>
      </c>
      <c r="F10">
        <v>25</v>
      </c>
      <c r="G10">
        <v>26</v>
      </c>
      <c r="H10">
        <v>26</v>
      </c>
      <c r="I10">
        <v>27</v>
      </c>
      <c r="J10">
        <v>27</v>
      </c>
      <c r="K10">
        <v>28</v>
      </c>
      <c r="L10">
        <v>29</v>
      </c>
      <c r="M10" s="76">
        <v>30</v>
      </c>
    </row>
    <row r="11" spans="1:13" x14ac:dyDescent="0.25">
      <c r="A11" s="74">
        <v>27</v>
      </c>
      <c r="B11" s="79"/>
      <c r="C11">
        <v>25</v>
      </c>
      <c r="D11">
        <v>25</v>
      </c>
      <c r="E11">
        <v>26</v>
      </c>
      <c r="F11">
        <v>26</v>
      </c>
      <c r="G11">
        <v>27</v>
      </c>
      <c r="H11">
        <v>27</v>
      </c>
      <c r="I11">
        <v>28</v>
      </c>
      <c r="J11">
        <v>29</v>
      </c>
      <c r="K11">
        <v>30</v>
      </c>
      <c r="L11">
        <v>31</v>
      </c>
      <c r="M11" s="76">
        <v>33</v>
      </c>
    </row>
    <row r="12" spans="1:13" x14ac:dyDescent="0.25">
      <c r="A12" s="74">
        <v>28</v>
      </c>
      <c r="B12" s="79"/>
      <c r="C12">
        <v>26</v>
      </c>
      <c r="D12">
        <v>26</v>
      </c>
      <c r="E12">
        <v>27</v>
      </c>
      <c r="F12">
        <v>27</v>
      </c>
      <c r="G12">
        <v>28</v>
      </c>
      <c r="H12">
        <v>29</v>
      </c>
      <c r="I12">
        <v>29</v>
      </c>
      <c r="J12">
        <v>31</v>
      </c>
      <c r="K12">
        <v>32</v>
      </c>
      <c r="L12">
        <v>34</v>
      </c>
      <c r="M12" s="77" t="s">
        <v>146</v>
      </c>
    </row>
    <row r="13" spans="1:13" x14ac:dyDescent="0.25">
      <c r="A13" s="74">
        <v>29</v>
      </c>
      <c r="B13" s="79"/>
      <c r="C13">
        <v>26</v>
      </c>
      <c r="D13">
        <v>27</v>
      </c>
      <c r="E13">
        <v>27</v>
      </c>
      <c r="F13">
        <v>28</v>
      </c>
      <c r="G13">
        <v>29</v>
      </c>
      <c r="H13">
        <v>30</v>
      </c>
      <c r="I13">
        <v>30</v>
      </c>
      <c r="J13">
        <v>33</v>
      </c>
      <c r="K13">
        <v>35</v>
      </c>
      <c r="L13">
        <v>37</v>
      </c>
      <c r="M13" s="77" t="s">
        <v>145</v>
      </c>
    </row>
    <row r="14" spans="1:13" x14ac:dyDescent="0.25">
      <c r="A14" s="74">
        <v>30</v>
      </c>
      <c r="B14" s="79"/>
      <c r="C14">
        <v>27</v>
      </c>
      <c r="D14">
        <v>28</v>
      </c>
      <c r="E14">
        <v>28</v>
      </c>
      <c r="F14">
        <v>29</v>
      </c>
      <c r="G14">
        <v>30</v>
      </c>
      <c r="H14">
        <v>31</v>
      </c>
      <c r="I14">
        <v>33</v>
      </c>
      <c r="J14">
        <v>35</v>
      </c>
      <c r="K14">
        <v>37</v>
      </c>
      <c r="L14" s="73" t="s">
        <v>145</v>
      </c>
      <c r="M14" s="77" t="s">
        <v>143</v>
      </c>
    </row>
    <row r="15" spans="1:13" x14ac:dyDescent="0.25">
      <c r="A15" s="74">
        <v>31</v>
      </c>
      <c r="B15" s="79"/>
      <c r="C15">
        <v>28</v>
      </c>
      <c r="D15">
        <v>29</v>
      </c>
      <c r="E15">
        <v>29</v>
      </c>
      <c r="F15">
        <v>30</v>
      </c>
      <c r="G15">
        <v>31</v>
      </c>
      <c r="H15">
        <v>33</v>
      </c>
      <c r="I15">
        <v>35</v>
      </c>
      <c r="J15">
        <v>37</v>
      </c>
      <c r="K15">
        <v>40</v>
      </c>
      <c r="L15" s="73" t="s">
        <v>143</v>
      </c>
      <c r="M15" s="76"/>
    </row>
    <row r="16" spans="1:13" x14ac:dyDescent="0.25">
      <c r="A16" s="74">
        <v>32</v>
      </c>
      <c r="B16" s="79"/>
      <c r="C16">
        <v>29</v>
      </c>
      <c r="D16">
        <v>29</v>
      </c>
      <c r="E16">
        <v>30</v>
      </c>
      <c r="F16">
        <v>31</v>
      </c>
      <c r="G16">
        <v>33</v>
      </c>
      <c r="H16">
        <v>35</v>
      </c>
      <c r="I16">
        <v>37</v>
      </c>
      <c r="J16">
        <v>40</v>
      </c>
      <c r="K16">
        <v>44</v>
      </c>
      <c r="L16" s="73" t="s">
        <v>142</v>
      </c>
      <c r="M16" s="76"/>
    </row>
    <row r="17" spans="1:13" x14ac:dyDescent="0.25">
      <c r="A17" s="74">
        <v>33</v>
      </c>
      <c r="B17" s="79"/>
      <c r="C17">
        <v>29</v>
      </c>
      <c r="D17">
        <v>30</v>
      </c>
      <c r="E17">
        <v>31</v>
      </c>
      <c r="F17">
        <v>33</v>
      </c>
      <c r="G17">
        <v>34</v>
      </c>
      <c r="H17">
        <v>36</v>
      </c>
      <c r="I17">
        <v>39</v>
      </c>
      <c r="J17">
        <v>43</v>
      </c>
      <c r="K17" s="73" t="s">
        <v>141</v>
      </c>
      <c r="M17" s="76"/>
    </row>
    <row r="18" spans="1:13" x14ac:dyDescent="0.25">
      <c r="A18" s="74">
        <v>34</v>
      </c>
      <c r="B18" s="79"/>
      <c r="C18">
        <v>30</v>
      </c>
      <c r="D18">
        <v>31</v>
      </c>
      <c r="E18">
        <v>32</v>
      </c>
      <c r="F18">
        <v>34</v>
      </c>
      <c r="G18">
        <v>36</v>
      </c>
      <c r="H18">
        <v>38</v>
      </c>
      <c r="I18">
        <v>42</v>
      </c>
      <c r="J18" s="73" t="s">
        <v>144</v>
      </c>
      <c r="M18" s="76"/>
    </row>
    <row r="19" spans="1:13" x14ac:dyDescent="0.25">
      <c r="A19" s="74">
        <v>35</v>
      </c>
      <c r="B19" s="79"/>
      <c r="C19">
        <v>31</v>
      </c>
      <c r="D19">
        <v>32</v>
      </c>
      <c r="E19">
        <v>33</v>
      </c>
      <c r="F19">
        <v>35</v>
      </c>
      <c r="G19">
        <v>37</v>
      </c>
      <c r="H19">
        <v>40</v>
      </c>
      <c r="I19" s="73" t="s">
        <v>143</v>
      </c>
      <c r="J19" s="73" t="s">
        <v>142</v>
      </c>
      <c r="M19" s="76"/>
    </row>
    <row r="20" spans="1:13" x14ac:dyDescent="0.25">
      <c r="A20" s="74">
        <v>36</v>
      </c>
      <c r="B20" s="79"/>
      <c r="C20">
        <v>32</v>
      </c>
      <c r="D20">
        <v>33</v>
      </c>
      <c r="E20">
        <v>35</v>
      </c>
      <c r="F20">
        <v>37</v>
      </c>
      <c r="G20">
        <v>39</v>
      </c>
      <c r="H20">
        <v>43</v>
      </c>
      <c r="I20" s="73" t="s">
        <v>141</v>
      </c>
      <c r="M20" s="76"/>
    </row>
    <row r="21" spans="1:13" x14ac:dyDescent="0.25">
      <c r="A21" s="74">
        <v>37</v>
      </c>
      <c r="B21" s="79"/>
      <c r="C21">
        <v>32</v>
      </c>
      <c r="D21">
        <v>34</v>
      </c>
      <c r="E21">
        <v>36</v>
      </c>
      <c r="F21">
        <v>38</v>
      </c>
      <c r="G21">
        <v>41</v>
      </c>
      <c r="H21">
        <v>46</v>
      </c>
      <c r="M21" s="76"/>
    </row>
    <row r="22" spans="1:13" x14ac:dyDescent="0.25">
      <c r="A22" s="74">
        <v>38</v>
      </c>
      <c r="B22" s="79"/>
      <c r="C22">
        <v>33</v>
      </c>
      <c r="D22">
        <v>35</v>
      </c>
      <c r="E22">
        <v>37</v>
      </c>
      <c r="F22">
        <v>40</v>
      </c>
      <c r="G22">
        <v>44</v>
      </c>
      <c r="H22" s="73" t="s">
        <v>141</v>
      </c>
      <c r="M22" s="76"/>
    </row>
    <row r="23" spans="1:13" x14ac:dyDescent="0.25">
      <c r="A23" s="74">
        <v>39</v>
      </c>
      <c r="B23" s="79"/>
      <c r="C23">
        <v>34</v>
      </c>
      <c r="D23">
        <v>36</v>
      </c>
      <c r="E23">
        <v>38</v>
      </c>
      <c r="F23">
        <v>41</v>
      </c>
      <c r="G23">
        <v>46</v>
      </c>
      <c r="M23" s="76"/>
    </row>
    <row r="24" spans="1:13" x14ac:dyDescent="0.25">
      <c r="A24" s="74">
        <v>40</v>
      </c>
      <c r="B24" s="79"/>
      <c r="C24">
        <v>35</v>
      </c>
      <c r="D24">
        <v>37</v>
      </c>
      <c r="E24">
        <v>40</v>
      </c>
      <c r="F24">
        <v>43</v>
      </c>
      <c r="G24">
        <v>49</v>
      </c>
      <c r="M24" s="76"/>
    </row>
    <row r="25" spans="1:13" x14ac:dyDescent="0.25">
      <c r="A25" s="74">
        <v>41</v>
      </c>
      <c r="B25" s="79"/>
      <c r="C25">
        <v>35</v>
      </c>
      <c r="D25">
        <v>38</v>
      </c>
      <c r="E25">
        <v>41</v>
      </c>
      <c r="F25">
        <v>45</v>
      </c>
      <c r="M25" s="76"/>
    </row>
    <row r="26" spans="1:13" x14ac:dyDescent="0.25">
      <c r="A26" s="74">
        <v>42</v>
      </c>
      <c r="B26" s="79"/>
      <c r="C26">
        <v>36</v>
      </c>
      <c r="D26">
        <v>39</v>
      </c>
      <c r="E26">
        <v>42</v>
      </c>
      <c r="F26">
        <v>47</v>
      </c>
      <c r="M26" s="76"/>
    </row>
    <row r="27" spans="1:13" x14ac:dyDescent="0.25">
      <c r="A27" s="74">
        <v>43</v>
      </c>
      <c r="B27" s="79"/>
      <c r="C27">
        <v>37</v>
      </c>
      <c r="D27">
        <v>40</v>
      </c>
      <c r="E27">
        <v>44</v>
      </c>
      <c r="F27">
        <v>49</v>
      </c>
      <c r="M27" s="76"/>
    </row>
    <row r="28" spans="1:13" x14ac:dyDescent="0.25">
      <c r="A28" s="74">
        <v>44</v>
      </c>
      <c r="B28" s="79"/>
      <c r="C28">
        <v>38</v>
      </c>
      <c r="D28">
        <v>41</v>
      </c>
      <c r="E28">
        <v>45</v>
      </c>
      <c r="F28">
        <v>52</v>
      </c>
      <c r="M28" s="76"/>
    </row>
    <row r="29" spans="1:13" x14ac:dyDescent="0.25">
      <c r="A29" s="74">
        <v>45</v>
      </c>
      <c r="B29" s="79"/>
      <c r="C29">
        <v>38</v>
      </c>
      <c r="D29">
        <v>42</v>
      </c>
      <c r="E29">
        <v>47</v>
      </c>
      <c r="M29" s="76"/>
    </row>
    <row r="30" spans="1:13" x14ac:dyDescent="0.25">
      <c r="A30" s="74">
        <v>46</v>
      </c>
      <c r="B30" s="79"/>
      <c r="C30">
        <v>39</v>
      </c>
      <c r="D30">
        <v>43</v>
      </c>
      <c r="E30">
        <v>49</v>
      </c>
      <c r="M30" s="76"/>
    </row>
    <row r="31" spans="1:13" x14ac:dyDescent="0.25">
      <c r="A31" s="74">
        <v>47</v>
      </c>
      <c r="B31" s="79"/>
      <c r="C31">
        <v>40</v>
      </c>
      <c r="D31">
        <v>44</v>
      </c>
      <c r="E31">
        <v>51</v>
      </c>
      <c r="M31" s="76"/>
    </row>
    <row r="32" spans="1:13" x14ac:dyDescent="0.25">
      <c r="A32" s="74">
        <v>48</v>
      </c>
      <c r="B32" s="79"/>
      <c r="C32">
        <v>41</v>
      </c>
      <c r="D32">
        <v>45</v>
      </c>
      <c r="E32">
        <v>53</v>
      </c>
      <c r="M32" s="76"/>
    </row>
    <row r="33" spans="1:13" x14ac:dyDescent="0.25">
      <c r="A33" s="74">
        <v>49</v>
      </c>
      <c r="B33" s="79"/>
      <c r="C33">
        <v>42</v>
      </c>
      <c r="D33">
        <v>47</v>
      </c>
      <c r="M33" s="76"/>
    </row>
    <row r="34" spans="1:13" x14ac:dyDescent="0.25">
      <c r="A34" s="74">
        <v>50</v>
      </c>
      <c r="B34" s="79"/>
      <c r="C34">
        <v>42</v>
      </c>
      <c r="D34">
        <v>48</v>
      </c>
      <c r="M34" s="76"/>
    </row>
    <row r="35" spans="1:13" ht="15.75" thickBot="1" x14ac:dyDescent="0.3">
      <c r="A35" s="75"/>
      <c r="B35" s="80"/>
      <c r="C35" s="72"/>
      <c r="D35" s="72"/>
      <c r="E35" s="72"/>
      <c r="F35" s="72"/>
      <c r="G35" s="72"/>
      <c r="H35" s="72"/>
      <c r="I35" s="72"/>
      <c r="J35" s="72"/>
      <c r="K35" s="72"/>
      <c r="L35" s="72"/>
      <c r="M35" s="78"/>
    </row>
    <row r="36" spans="1:13" ht="15.75" thickTop="1" x14ac:dyDescent="0.25"/>
  </sheetData>
  <mergeCells count="3">
    <mergeCell ref="C2:M2"/>
    <mergeCell ref="A2:B2"/>
    <mergeCell ref="A3: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BTRA</vt:lpstr>
      <vt:lpstr>Apparent temp scale</vt:lpstr>
      <vt:lpstr>Acclim_data</vt:lpstr>
      <vt:lpstr>Air_data</vt:lpstr>
      <vt:lpstr>Apparent_data</vt:lpstr>
      <vt:lpstr>climb_data</vt:lpstr>
      <vt:lpstr>Climbing_data</vt:lpstr>
      <vt:lpstr>Clothing_data</vt:lpstr>
      <vt:lpstr>Confined_data</vt:lpstr>
      <vt:lpstr>Contact_data</vt:lpstr>
      <vt:lpstr>Cool_data</vt:lpstr>
      <vt:lpstr>dwater_data</vt:lpstr>
      <vt:lpstr>Exposure_data</vt:lpstr>
      <vt:lpstr>Meta_data</vt:lpstr>
      <vt:lpstr>BTRA!Print_Area</vt:lpstr>
      <vt:lpstr>Radiant_data</vt:lpstr>
      <vt:lpstr>RPE_data</vt:lpstr>
      <vt:lpstr>Shade_data</vt:lpstr>
      <vt:lpstr>Solar_data</vt:lpstr>
      <vt:lpstr>Task_data</vt:lpstr>
      <vt:lpstr>Training_data</vt:lpstr>
      <vt:lpstr>Warm_on_Contact</vt:lpstr>
      <vt:lpstr>Water_data</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Di Corleto</dc:creator>
  <cp:lastModifiedBy>RDC</cp:lastModifiedBy>
  <cp:lastPrinted>2013-02-06T16:27:29Z</cp:lastPrinted>
  <dcterms:created xsi:type="dcterms:W3CDTF">2013-02-06T02:37:26Z</dcterms:created>
  <dcterms:modified xsi:type="dcterms:W3CDTF">2020-08-09T07:40:31Z</dcterms:modified>
</cp:coreProperties>
</file>